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https://cfainstitute-my.sharepoint.com/personal/clarence_burns_cfainstitute_org/Documents/GIPS Design/GIPS Content Report Request/"/>
    </mc:Choice>
  </mc:AlternateContent>
  <xr:revisionPtr revIDLastSave="0" documentId="8_{B94B2465-D095-428E-84E0-E61BABB950EF}" xr6:coauthVersionLast="47" xr6:coauthVersionMax="47" xr10:uidLastSave="{00000000-0000-0000-0000-000000000000}"/>
  <bookViews>
    <workbookView xWindow="-110" yWindow="-110" windowWidth="19420" windowHeight="11500" xr2:uid="{D21ECCB3-B419-4517-AEE5-81136D667D1F}"/>
  </bookViews>
  <sheets>
    <sheet name="Content" sheetId="14" r:id="rId1"/>
    <sheet name="Analysis Start-End Date" sheetId="15" r:id="rId2"/>
    <sheet name="JIRA 12.31" sheetId="16" r:id="rId3"/>
    <sheet name="List Values" sheetId="2" r:id="rId4"/>
    <sheet name="Jira Data" sheetId="5" state="hidden" r:id="rId5"/>
  </sheets>
  <externalReferences>
    <externalReference r:id="rId6"/>
  </externalReferences>
  <definedNames>
    <definedName name="_xlnm._FilterDatabase" localSheetId="1" hidden="1">'Analysis Start-End Date'!$A$5:$K$5</definedName>
    <definedName name="_xlnm._FilterDatabase" localSheetId="0" hidden="1">Content!$A$1:$N$528</definedName>
    <definedName name="_xlnm._FilterDatabase" localSheetId="4" hidden="1">'Jira Data'!$A$1:$AF$287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6" i="15" l="1"/>
  <c r="H21" i="15"/>
  <c r="J21" i="15"/>
  <c r="K21" i="15"/>
  <c r="I21" i="15"/>
  <c r="B69" i="15"/>
  <c r="B63" i="15"/>
  <c r="I20" i="15"/>
  <c r="I19" i="15"/>
  <c r="I18" i="15"/>
  <c r="H20" i="15"/>
  <c r="K20" i="15"/>
  <c r="J20" i="15"/>
  <c r="H11" i="15"/>
  <c r="B6" i="15"/>
  <c r="B57" i="15"/>
  <c r="B58" i="15"/>
  <c r="B59" i="15"/>
  <c r="B60" i="15"/>
  <c r="B61" i="15"/>
  <c r="B62" i="15"/>
  <c r="B64" i="15"/>
  <c r="B65" i="15"/>
  <c r="B66" i="15"/>
  <c r="B67" i="15"/>
  <c r="R36" i="15"/>
  <c r="R37" i="15"/>
  <c r="R38" i="15"/>
  <c r="R39" i="15"/>
  <c r="R40" i="15"/>
  <c r="R41" i="15"/>
  <c r="R42" i="15"/>
  <c r="R43" i="15"/>
  <c r="R44" i="15"/>
  <c r="R45" i="15"/>
  <c r="R46" i="15"/>
  <c r="R47" i="15"/>
  <c r="R48" i="15"/>
  <c r="R49" i="15"/>
  <c r="R50" i="15"/>
  <c r="R51" i="15"/>
  <c r="R35" i="15"/>
  <c r="Q36" i="15"/>
  <c r="Q37" i="15"/>
  <c r="Q38" i="15"/>
  <c r="Q39" i="15"/>
  <c r="Q40" i="15"/>
  <c r="Q41" i="15"/>
  <c r="Q42" i="15"/>
  <c r="Q43" i="15"/>
  <c r="Q44" i="15"/>
  <c r="Q45" i="15"/>
  <c r="Q46" i="15"/>
  <c r="Q47" i="15"/>
  <c r="Q48" i="15"/>
  <c r="Q49" i="15"/>
  <c r="Q50" i="15"/>
  <c r="Q51" i="15"/>
  <c r="Q35" i="15"/>
  <c r="M36" i="15"/>
  <c r="M37" i="15"/>
  <c r="M38" i="15"/>
  <c r="M39" i="15"/>
  <c r="M40" i="15"/>
  <c r="M41" i="15"/>
  <c r="M42" i="15"/>
  <c r="M43" i="15"/>
  <c r="M44" i="15"/>
  <c r="M45" i="15"/>
  <c r="M46" i="15"/>
  <c r="M47" i="15"/>
  <c r="M48" i="15"/>
  <c r="M49" i="15"/>
  <c r="M50" i="15"/>
  <c r="M51" i="15"/>
  <c r="M52" i="15"/>
  <c r="M35" i="15"/>
  <c r="H37" i="15"/>
  <c r="H38" i="15"/>
  <c r="H39" i="15"/>
  <c r="H40" i="15"/>
  <c r="H41" i="15"/>
  <c r="H42" i="15"/>
  <c r="H43" i="15"/>
  <c r="H44" i="15"/>
  <c r="H45" i="15"/>
  <c r="H46" i="15"/>
  <c r="H47" i="15"/>
  <c r="H48" i="15"/>
  <c r="H49" i="15"/>
  <c r="H50" i="15"/>
  <c r="H51" i="15"/>
  <c r="H52" i="15"/>
  <c r="H36" i="15"/>
  <c r="H35" i="15"/>
  <c r="B36" i="15"/>
  <c r="B37" i="15"/>
  <c r="B38" i="15"/>
  <c r="B39" i="15"/>
  <c r="B40" i="15"/>
  <c r="B41" i="15"/>
  <c r="B42" i="15"/>
  <c r="B43" i="15"/>
  <c r="B44" i="15"/>
  <c r="B45" i="15"/>
  <c r="B46" i="15"/>
  <c r="B47" i="15"/>
  <c r="B48" i="15"/>
  <c r="B49" i="15"/>
  <c r="B50" i="15"/>
  <c r="B51" i="15"/>
  <c r="B52" i="15"/>
  <c r="B35" i="15"/>
  <c r="K19" i="15"/>
  <c r="J19" i="15"/>
  <c r="H19" i="15"/>
  <c r="K18" i="15"/>
  <c r="J18" i="15"/>
  <c r="H18" i="15"/>
  <c r="D7" i="15"/>
  <c r="D8" i="15"/>
  <c r="D9" i="15"/>
  <c r="D10" i="15"/>
  <c r="D11" i="15"/>
  <c r="D12" i="15"/>
  <c r="D13" i="15"/>
  <c r="D14" i="15"/>
  <c r="D15" i="15"/>
  <c r="D16" i="15"/>
  <c r="D17" i="15"/>
  <c r="D18" i="15"/>
  <c r="D19" i="15"/>
  <c r="D20" i="15"/>
  <c r="D21" i="15"/>
  <c r="D22" i="15"/>
  <c r="D23" i="15"/>
  <c r="D24" i="15"/>
  <c r="D25" i="15"/>
  <c r="D26" i="15"/>
  <c r="D27" i="15"/>
  <c r="D28" i="15"/>
  <c r="D29" i="15"/>
  <c r="C7" i="15"/>
  <c r="C8" i="15"/>
  <c r="C9" i="15"/>
  <c r="C10" i="15"/>
  <c r="C11" i="15"/>
  <c r="C12" i="15"/>
  <c r="C13" i="15"/>
  <c r="C14" i="15"/>
  <c r="C15" i="15"/>
  <c r="C16" i="15"/>
  <c r="C17" i="15"/>
  <c r="C18" i="15"/>
  <c r="C19" i="15"/>
  <c r="C20" i="15"/>
  <c r="C21" i="15"/>
  <c r="C22" i="15"/>
  <c r="C23" i="15"/>
  <c r="C24" i="15"/>
  <c r="C25" i="15"/>
  <c r="C26" i="15"/>
  <c r="C27" i="15"/>
  <c r="C28" i="15"/>
  <c r="C29" i="15"/>
  <c r="D6" i="15"/>
  <c r="C6" i="15"/>
  <c r="B7" i="15"/>
  <c r="B8" i="15"/>
  <c r="B9" i="15"/>
  <c r="B10" i="15"/>
  <c r="B11" i="15"/>
  <c r="B12" i="15"/>
  <c r="B13" i="15"/>
  <c r="B14" i="15"/>
  <c r="B15" i="15"/>
  <c r="B16" i="15"/>
  <c r="B17" i="15"/>
  <c r="B18" i="15"/>
  <c r="B19" i="15"/>
  <c r="B20" i="15"/>
  <c r="B21" i="15"/>
  <c r="B22" i="15"/>
  <c r="B23" i="15"/>
  <c r="B24" i="15"/>
  <c r="B25" i="15"/>
  <c r="B26" i="15"/>
  <c r="B27" i="15"/>
  <c r="B28" i="15"/>
  <c r="B29" i="15"/>
  <c r="K131" i="14"/>
  <c r="K125" i="14"/>
  <c r="K116" i="14"/>
  <c r="K112" i="14"/>
  <c r="K105" i="14"/>
  <c r="K96" i="14"/>
  <c r="K89" i="14"/>
  <c r="K84" i="14"/>
  <c r="K77" i="14"/>
  <c r="K70" i="14"/>
  <c r="B68" i="15" l="1"/>
  <c r="B72" i="15"/>
  <c r="E14" i="15"/>
  <c r="E15" i="15"/>
  <c r="E21" i="15"/>
  <c r="E9" i="15"/>
  <c r="E28" i="15"/>
  <c r="E27" i="15"/>
  <c r="E26" i="15"/>
  <c r="E25" i="15"/>
  <c r="E13" i="15"/>
  <c r="E23" i="15"/>
  <c r="E11" i="15"/>
  <c r="E6" i="15"/>
  <c r="E24" i="15"/>
  <c r="E12" i="15"/>
  <c r="E20" i="15"/>
  <c r="E8" i="15"/>
  <c r="E19" i="15"/>
  <c r="E7" i="15"/>
  <c r="E29" i="15"/>
  <c r="E17" i="15"/>
  <c r="E18" i="15"/>
  <c r="E16" i="15"/>
  <c r="E22" i="15"/>
  <c r="E10" i="15"/>
  <c r="S37" i="15"/>
  <c r="C63" i="15" l="1"/>
  <c r="D56" i="15"/>
  <c r="C68" i="15"/>
  <c r="C56" i="15"/>
  <c r="D60" i="15"/>
  <c r="C57" i="15"/>
  <c r="D61" i="15"/>
  <c r="C58" i="15"/>
  <c r="D62" i="15"/>
  <c r="C59" i="15"/>
  <c r="D66" i="15"/>
  <c r="C60" i="15"/>
  <c r="D57" i="15"/>
  <c r="C61" i="15"/>
  <c r="D59" i="15"/>
  <c r="C62" i="15"/>
  <c r="D63" i="15"/>
  <c r="C64" i="15"/>
  <c r="D64" i="15"/>
  <c r="C65" i="15"/>
  <c r="D65" i="15"/>
  <c r="C67" i="15"/>
  <c r="D58" i="15"/>
  <c r="C66" i="15"/>
  <c r="D67" i="15"/>
  <c r="E30" i="15"/>
  <c r="B73" i="15" s="1"/>
  <c r="AE308" i="5"/>
  <c r="AE309" i="5"/>
  <c r="AE310" i="5"/>
  <c r="AE311" i="5"/>
  <c r="AE312" i="5"/>
  <c r="AE313" i="5"/>
  <c r="AE314" i="5"/>
  <c r="AE315" i="5"/>
  <c r="AE316" i="5"/>
  <c r="AE317" i="5"/>
  <c r="AE262" i="5" l="1"/>
  <c r="AE263" i="5"/>
  <c r="AE264" i="5"/>
  <c r="AE265" i="5"/>
  <c r="AE266" i="5"/>
  <c r="AE267" i="5"/>
  <c r="AE268" i="5"/>
  <c r="AE269" i="5"/>
  <c r="AE270" i="5"/>
  <c r="AE271" i="5"/>
  <c r="AE272" i="5"/>
  <c r="AE273" i="5"/>
  <c r="AE274" i="5"/>
  <c r="AE276" i="5"/>
  <c r="AE277" i="5"/>
  <c r="AE278" i="5"/>
  <c r="AE280" i="5"/>
  <c r="AE281" i="5"/>
  <c r="AE282" i="5"/>
  <c r="AE283" i="5"/>
  <c r="AE284" i="5"/>
  <c r="AE285" i="5"/>
  <c r="AE286" i="5"/>
  <c r="AE287" i="5"/>
  <c r="AE288" i="5"/>
  <c r="AE289" i="5"/>
  <c r="AE307" i="5"/>
  <c r="AE302" i="5"/>
  <c r="AE303" i="5"/>
  <c r="AE304" i="5"/>
  <c r="AE305" i="5"/>
  <c r="AE306" i="5"/>
  <c r="AE300" i="5"/>
  <c r="AE301" i="5"/>
  <c r="AE298" i="5"/>
  <c r="AE299" i="5"/>
  <c r="AE293" i="5"/>
  <c r="AE294" i="5"/>
  <c r="AE295" i="5"/>
  <c r="AE296" i="5"/>
  <c r="AE297" i="5"/>
  <c r="AE291" i="5"/>
  <c r="AE292" i="5"/>
  <c r="AE290" i="5"/>
  <c r="AE279" i="5"/>
  <c r="AE275" i="5"/>
  <c r="S47" i="15" l="1"/>
  <c r="S43" i="15"/>
  <c r="S35" i="15"/>
  <c r="S50" i="15"/>
  <c r="S49" i="15"/>
  <c r="S44" i="15"/>
  <c r="S51" i="15"/>
  <c r="S46" i="15"/>
  <c r="S48" i="15"/>
  <c r="S41" i="15"/>
  <c r="S39" i="15"/>
  <c r="S45" i="15"/>
  <c r="S42" i="15"/>
  <c r="S40" i="15"/>
  <c r="S38" i="15"/>
  <c r="S36" i="15"/>
  <c r="J11" i="15"/>
  <c r="J7" i="15"/>
  <c r="J6" i="15"/>
  <c r="J8" i="15"/>
  <c r="J17" i="15"/>
  <c r="J16" i="15"/>
  <c r="J15" i="15"/>
  <c r="J14" i="15"/>
  <c r="J13" i="15"/>
  <c r="J12" i="15"/>
  <c r="J10" i="15"/>
  <c r="J9" i="15"/>
  <c r="I17" i="15"/>
  <c r="I16" i="15"/>
  <c r="I15" i="15"/>
  <c r="I14" i="15"/>
  <c r="I13" i="15"/>
  <c r="I12" i="15"/>
  <c r="I11" i="15"/>
  <c r="I10" i="15"/>
  <c r="I9" i="15"/>
  <c r="I8" i="15"/>
  <c r="I7" i="15"/>
  <c r="I6" i="15"/>
  <c r="H17" i="15"/>
  <c r="H16" i="15"/>
  <c r="H15" i="15"/>
  <c r="H14" i="15"/>
  <c r="H13" i="15"/>
  <c r="H12" i="15"/>
  <c r="K12" i="15"/>
  <c r="K13" i="15"/>
  <c r="K14" i="15"/>
  <c r="K15" i="15"/>
  <c r="K16" i="15"/>
  <c r="K17" i="15"/>
  <c r="K11" i="15"/>
  <c r="H10" i="15"/>
  <c r="H9" i="15"/>
  <c r="H8" i="15"/>
  <c r="H7" i="15"/>
  <c r="H6" i="15"/>
  <c r="K9" i="15"/>
  <c r="K8" i="15"/>
  <c r="K7" i="15"/>
  <c r="K6" i="15"/>
  <c r="K10" i="15"/>
  <c r="AE2" i="5"/>
  <c r="AE257" i="5"/>
  <c r="AE258" i="5"/>
  <c r="AE259" i="5"/>
  <c r="AE260" i="5"/>
  <c r="AE261" i="5"/>
  <c r="AE255" i="5"/>
  <c r="AE256" i="5"/>
  <c r="AE252" i="5"/>
  <c r="AE253" i="5"/>
  <c r="AE254" i="5"/>
  <c r="AE251" i="5"/>
  <c r="AE250" i="5"/>
  <c r="AE249" i="5"/>
  <c r="AE248" i="5"/>
  <c r="AE246" i="5"/>
  <c r="AE247" i="5"/>
  <c r="AE244" i="5"/>
  <c r="AE245" i="5"/>
  <c r="AE243" i="5"/>
  <c r="AE241" i="5"/>
  <c r="AE242" i="5"/>
  <c r="AE240" i="5"/>
  <c r="C37" i="15" l="1"/>
  <c r="T37" i="15"/>
  <c r="I35" i="15"/>
  <c r="T38" i="15"/>
  <c r="T43" i="15"/>
  <c r="T36" i="15"/>
  <c r="T42" i="15"/>
  <c r="T49" i="15"/>
  <c r="T41" i="15"/>
  <c r="T50" i="15"/>
  <c r="T44" i="15"/>
  <c r="T39" i="15"/>
  <c r="T48" i="15"/>
  <c r="T51" i="15"/>
  <c r="T40" i="15"/>
  <c r="T46" i="15"/>
  <c r="T45" i="15"/>
  <c r="T35" i="15"/>
  <c r="T47" i="15"/>
  <c r="I44" i="15"/>
  <c r="I38" i="15"/>
  <c r="I49" i="15"/>
  <c r="I48" i="15"/>
  <c r="I45" i="15"/>
  <c r="I40" i="15"/>
  <c r="I46" i="15"/>
  <c r="I37" i="15"/>
  <c r="I42" i="15"/>
  <c r="I43" i="15"/>
  <c r="I51" i="15"/>
  <c r="I50" i="15"/>
  <c r="I41" i="15"/>
  <c r="I47" i="15"/>
  <c r="I39" i="15"/>
  <c r="I36" i="15"/>
  <c r="I52" i="15"/>
  <c r="J38" i="15"/>
  <c r="J48" i="15"/>
  <c r="J49" i="15"/>
  <c r="J45" i="15"/>
  <c r="J46" i="15"/>
  <c r="J42" i="15"/>
  <c r="J44" i="15"/>
  <c r="J43" i="15"/>
  <c r="J35" i="15"/>
  <c r="J41" i="15"/>
  <c r="J51" i="15"/>
  <c r="J39" i="15"/>
  <c r="J50" i="15"/>
  <c r="J37" i="15"/>
  <c r="J47" i="15"/>
  <c r="J36" i="15"/>
  <c r="J40" i="15"/>
  <c r="J52" i="15"/>
  <c r="N38" i="15"/>
  <c r="N35" i="15"/>
  <c r="N37" i="15"/>
  <c r="N42" i="15"/>
  <c r="N44" i="15"/>
  <c r="N49" i="15"/>
  <c r="N47" i="15"/>
  <c r="N40" i="15"/>
  <c r="N41" i="15"/>
  <c r="N50" i="15"/>
  <c r="N45" i="15"/>
  <c r="N48" i="15"/>
  <c r="N46" i="15"/>
  <c r="N52" i="15"/>
  <c r="N43" i="15"/>
  <c r="N39" i="15"/>
  <c r="N36" i="15"/>
  <c r="N51" i="15"/>
  <c r="B30" i="15"/>
  <c r="C30" i="15"/>
  <c r="D30" i="15"/>
  <c r="C52" i="15"/>
  <c r="C40" i="15"/>
  <c r="C51" i="15"/>
  <c r="C41" i="15"/>
  <c r="C48" i="15"/>
  <c r="C46" i="15"/>
  <c r="C38" i="15"/>
  <c r="C39" i="15"/>
  <c r="C36" i="15"/>
  <c r="C35" i="15"/>
  <c r="C50" i="15"/>
  <c r="C47" i="15"/>
  <c r="C49" i="15"/>
  <c r="C45" i="15"/>
  <c r="C44" i="15"/>
  <c r="C43" i="15"/>
  <c r="C42" i="15"/>
  <c r="AE3" i="5"/>
  <c r="AE4" i="5"/>
  <c r="AE6" i="5"/>
  <c r="AE7" i="5"/>
  <c r="AE8" i="5"/>
  <c r="AE5" i="5"/>
  <c r="AE9" i="5"/>
  <c r="AE10" i="5"/>
  <c r="AE11" i="5"/>
  <c r="AE14" i="5"/>
  <c r="AE12" i="5"/>
  <c r="AE13" i="5"/>
  <c r="AE16" i="5"/>
  <c r="AE15" i="5"/>
  <c r="AE17" i="5"/>
  <c r="AE21" i="5"/>
  <c r="AE20" i="5"/>
  <c r="AE19" i="5"/>
  <c r="AE22" i="5"/>
  <c r="AE18" i="5"/>
  <c r="AE23" i="5"/>
  <c r="AE24" i="5"/>
  <c r="AE25" i="5"/>
  <c r="AE26" i="5"/>
  <c r="AE27" i="5"/>
  <c r="AE28" i="5"/>
  <c r="AE29" i="5"/>
  <c r="AE30" i="5"/>
  <c r="AE31" i="5"/>
  <c r="AE32" i="5"/>
  <c r="AE33" i="5"/>
  <c r="AE35" i="5"/>
  <c r="AE34" i="5"/>
  <c r="AE37" i="5"/>
  <c r="AE36" i="5"/>
  <c r="AE40" i="5"/>
  <c r="AE39" i="5"/>
  <c r="AE38" i="5"/>
  <c r="AE41" i="5"/>
  <c r="AE42" i="5"/>
  <c r="AE43" i="5"/>
  <c r="AE44" i="5"/>
  <c r="AE45" i="5"/>
  <c r="AE47" i="5"/>
  <c r="AE48" i="5"/>
  <c r="AE46" i="5"/>
  <c r="AE50" i="5"/>
  <c r="AE49" i="5"/>
  <c r="AE51" i="5"/>
  <c r="AE52" i="5"/>
  <c r="AE53" i="5"/>
  <c r="AE57" i="5"/>
  <c r="AE55" i="5"/>
  <c r="AE56" i="5"/>
  <c r="AE54" i="5"/>
  <c r="AE59" i="5"/>
  <c r="AE60" i="5"/>
  <c r="AE58" i="5"/>
  <c r="AE61" i="5"/>
  <c r="AE66" i="5"/>
  <c r="AE65" i="5"/>
  <c r="AE62" i="5"/>
  <c r="AE64" i="5"/>
  <c r="AE63" i="5"/>
  <c r="AE67" i="5"/>
  <c r="AE68" i="5"/>
  <c r="AE69" i="5"/>
  <c r="AE70" i="5"/>
  <c r="AE71" i="5"/>
  <c r="AE73" i="5"/>
  <c r="AE72" i="5"/>
  <c r="AE74" i="5"/>
  <c r="AE76" i="5"/>
  <c r="AE75" i="5"/>
  <c r="AE77" i="5"/>
  <c r="AE78" i="5"/>
  <c r="AE81" i="5"/>
  <c r="AE79" i="5"/>
  <c r="AE80" i="5"/>
  <c r="AE82" i="5"/>
  <c r="AE84" i="5"/>
  <c r="AE83" i="5"/>
  <c r="AE85" i="5"/>
  <c r="AE87" i="5"/>
  <c r="AE86" i="5"/>
  <c r="AE88" i="5"/>
  <c r="AE89" i="5"/>
  <c r="AE90" i="5"/>
  <c r="AE91" i="5"/>
  <c r="AE92" i="5"/>
  <c r="AE93" i="5"/>
  <c r="AE94" i="5"/>
  <c r="AE99" i="5"/>
  <c r="AE96" i="5"/>
  <c r="AE98" i="5"/>
  <c r="AE97" i="5"/>
  <c r="AE95" i="5"/>
  <c r="AE100" i="5"/>
  <c r="AE102" i="5"/>
  <c r="AE101" i="5"/>
  <c r="AE103" i="5"/>
  <c r="AE105" i="5"/>
  <c r="AE106" i="5"/>
  <c r="AE104" i="5"/>
  <c r="AE107" i="5"/>
  <c r="AE108" i="5"/>
  <c r="AE109" i="5"/>
  <c r="AE110" i="5"/>
  <c r="AE111" i="5"/>
  <c r="AE114" i="5"/>
  <c r="AE112" i="5"/>
  <c r="AE113" i="5"/>
  <c r="AE115" i="5"/>
  <c r="AE116" i="5"/>
  <c r="AE117" i="5"/>
  <c r="AE118" i="5"/>
  <c r="AE119" i="5"/>
  <c r="AE120" i="5"/>
  <c r="AE121" i="5"/>
  <c r="AE122" i="5"/>
  <c r="AE123" i="5"/>
  <c r="AE124" i="5"/>
  <c r="AE125" i="5"/>
  <c r="AE126" i="5"/>
  <c r="AE128" i="5"/>
  <c r="AE127" i="5"/>
  <c r="AE129" i="5"/>
  <c r="AE130" i="5"/>
  <c r="AE131" i="5"/>
  <c r="AE132" i="5"/>
  <c r="AE134" i="5"/>
  <c r="AE133" i="5"/>
  <c r="AE137" i="5"/>
  <c r="AE136" i="5"/>
  <c r="AE135" i="5"/>
  <c r="AE138" i="5"/>
  <c r="AE139" i="5"/>
  <c r="AE140" i="5"/>
  <c r="AE141" i="5"/>
  <c r="AE142" i="5"/>
  <c r="AE145" i="5"/>
  <c r="AE144" i="5"/>
  <c r="AE143" i="5"/>
  <c r="AE146" i="5"/>
  <c r="AE150" i="5"/>
  <c r="AE147" i="5"/>
  <c r="AE152" i="5"/>
  <c r="AE151" i="5"/>
  <c r="AE148" i="5"/>
  <c r="AE149" i="5"/>
  <c r="AE154" i="5"/>
  <c r="AE153" i="5"/>
  <c r="AE155" i="5"/>
  <c r="AE156" i="5"/>
  <c r="AE157" i="5"/>
  <c r="AE158" i="5"/>
  <c r="AE159" i="5"/>
  <c r="AE160" i="5"/>
  <c r="AE161" i="5"/>
  <c r="AE162" i="5"/>
  <c r="AE163" i="5"/>
  <c r="AE168" i="5"/>
  <c r="AE167" i="5"/>
  <c r="AE165" i="5"/>
  <c r="AE164" i="5"/>
  <c r="AE166" i="5"/>
  <c r="AE170" i="5"/>
  <c r="AE169" i="5"/>
  <c r="AE171" i="5"/>
  <c r="AE172" i="5"/>
  <c r="AE173" i="5"/>
  <c r="AE175" i="5"/>
  <c r="AE177" i="5"/>
  <c r="AE178" i="5"/>
  <c r="AE176" i="5"/>
  <c r="AE174" i="5"/>
  <c r="AE179" i="5"/>
  <c r="AE180" i="5"/>
  <c r="AE181" i="5"/>
  <c r="AE182" i="5"/>
  <c r="AE183" i="5"/>
  <c r="AE184" i="5"/>
  <c r="AE186" i="5"/>
  <c r="AE185" i="5"/>
  <c r="AE190" i="5"/>
  <c r="AE189" i="5"/>
  <c r="AE188" i="5"/>
  <c r="AE187" i="5"/>
  <c r="AE192" i="5"/>
  <c r="AE191" i="5"/>
  <c r="AE193" i="5"/>
  <c r="AE194" i="5"/>
  <c r="AE195" i="5"/>
  <c r="AE196" i="5"/>
  <c r="AE197" i="5"/>
  <c r="AE198" i="5"/>
  <c r="AE200" i="5"/>
  <c r="AE199" i="5"/>
  <c r="AE201" i="5"/>
  <c r="AE202" i="5"/>
  <c r="AE203" i="5"/>
  <c r="AE204" i="5"/>
  <c r="AE206" i="5"/>
  <c r="AE207" i="5"/>
  <c r="AE205" i="5"/>
  <c r="AE208" i="5"/>
  <c r="AE209" i="5"/>
  <c r="AE210" i="5"/>
  <c r="AE211" i="5"/>
  <c r="AE212" i="5"/>
  <c r="AE213" i="5"/>
  <c r="AE214" i="5"/>
  <c r="AE215" i="5"/>
  <c r="AE218" i="5"/>
  <c r="AE216" i="5"/>
  <c r="AE217" i="5"/>
  <c r="AE219" i="5"/>
  <c r="AE236" i="5"/>
  <c r="AE224" i="5"/>
  <c r="AE238" i="5"/>
  <c r="AE227" i="5"/>
  <c r="AE220" i="5"/>
  <c r="AE222" i="5"/>
  <c r="AE226" i="5"/>
  <c r="AE230" i="5"/>
  <c r="AE221" i="5"/>
  <c r="AE232" i="5"/>
  <c r="AE225" i="5"/>
  <c r="AE229" i="5"/>
  <c r="AE228" i="5"/>
  <c r="AE235" i="5"/>
  <c r="AE223" i="5"/>
  <c r="AE237" i="5"/>
  <c r="AE234" i="5"/>
  <c r="AE231" i="5"/>
  <c r="AE233" i="5"/>
  <c r="AE239" i="5"/>
  <c r="C72" i="15" l="1"/>
  <c r="C73" i="15"/>
  <c r="C69" i="15"/>
  <c r="E31" i="15"/>
  <c r="B31" i="15"/>
  <c r="C31" i="15"/>
  <c r="D31" i="15"/>
</calcChain>
</file>

<file path=xl/sharedStrings.xml><?xml version="1.0" encoding="utf-8"?>
<sst xmlns="http://schemas.openxmlformats.org/spreadsheetml/2006/main" count="17430" uniqueCount="4247">
  <si>
    <t>Record Source</t>
  </si>
  <si>
    <t>Content Type</t>
  </si>
  <si>
    <t>Title</t>
  </si>
  <si>
    <t>Description</t>
  </si>
  <si>
    <t>Series</t>
  </si>
  <si>
    <t>Consolidated Publication</t>
  </si>
  <si>
    <t>Content Topic 1</t>
  </si>
  <si>
    <t>Content Topic 2</t>
  </si>
  <si>
    <t>Primary Content Contributor Type</t>
  </si>
  <si>
    <t>Date</t>
  </si>
  <si>
    <t>Jira ID</t>
  </si>
  <si>
    <t>Year</t>
  </si>
  <si>
    <t>RPC Manual</t>
  </si>
  <si>
    <t>Podcast</t>
  </si>
  <si>
    <t>Anna Martirosyan: Ethical AI, Model Governance, and the Future of Responsible Finance</t>
  </si>
  <si>
    <t>Anna Martirosyan, strategy and transactions manager at EY Parthenon, speaks with guest host Lotta Moberg, CFA, about the ethical foundations of AI in finance, including fairness, transparency, model governance, and the risks that arise as firms automate more decisions. Drawing on her chapter in AI in Asset Management: Tools, Applications, and Frontiers, Anna explains how practitioners can use AI responsibly while navigating evolving global regulations.</t>
  </si>
  <si>
    <t>Enterprising Investor Podcast</t>
  </si>
  <si>
    <t>NA</t>
  </si>
  <si>
    <t>Data Science &amp; AI</t>
  </si>
  <si>
    <t>Ethics</t>
  </si>
  <si>
    <t>External</t>
  </si>
  <si>
    <t>Greg Fisher, CFA: Complexity Science, Uncertainty &amp; the Future of Asset Management</t>
  </si>
  <si>
    <t>In this extended deep dive, guest host Raymond Pang, Senior Researcher at CFA Institute, speaks with Greg Fisher, CFA, about how complexity science can offer a richer lens for understanding uncertainty, market behavior, and the limitations of traditional financial models. Building on themes explored in our recent episode with Richard Bookstaber and Genevieve Hayman — including feedback loops, emergent dynamics, and the need for more adaptive approaches to risk — Fisher expands the discussion to the historical roots of the mechanistic mindset and why a systems-based perspective may benefit investment practitioners. The conversation explores how narratives, structural change, and evolving patterns shape asset prices, and how asset managers can incorporate complexity-informed insights into their research and decision-making.</t>
  </si>
  <si>
    <t>Investment Analysis &amp; Portfolio Management</t>
  </si>
  <si>
    <t>Economics</t>
  </si>
  <si>
    <t>RASITEM-1499</t>
  </si>
  <si>
    <t>Sajia Ferdous: Rewriting Work in the Age of Longevity and AI</t>
  </si>
  <si>
    <t>Guest host Tiffany Tivasuradej, Inclusion Research Associate, speaks with Dr. Sajia Ferdous of Queen’s Business School about her research on aging, workplace inclusion, and the convergence of human longevity with AI-driven work. They discuss algorithmic ageism, multigenerational workplaces, and why investment firms must rethink human capital strategies for longer, more digitally integrated careers. Join us for a forward-looking conversation on maintaining a sustainable workforce in an age of technological acceleration.</t>
  </si>
  <si>
    <t>The Sustainability Story</t>
  </si>
  <si>
    <t>Inclusion</t>
  </si>
  <si>
    <t>RASITEM-1388</t>
  </si>
  <si>
    <t>Dr. William J. Bernstein on Economic Growth, Passive Investing &amp; Retirement Realities</t>
  </si>
  <si>
    <t>Larry Siegel speaks with Dr. William J. Bernstein—author, neurologist, and investment thinker—about the pillars of prosperity: property rights, scientific rationalism, capital markets, and infrastructure. They examine cultural influences on economic growth, the Henrich hypothesis on trust, and the future of globalization. Bernstein shares his philosophy on passive investing, liability-matching portfolios, and why TIPS matter for retirees. He also previews a new book with Ed McQuarrie that challenges assumptions about long-term stock returns. A deep dive into history, markets, and strategies for financial security.</t>
  </si>
  <si>
    <t>Financial Thought Exchange</t>
  </si>
  <si>
    <t>Wordpress - Coveo</t>
  </si>
  <si>
    <t>Blog</t>
  </si>
  <si>
    <t>Momentum Investing: A Stronger, More Resilient Framework for Long-Term Allocators </t>
  </si>
  <si>
    <t> Momentum investing endures but smart construction, signal diversification, and risk management are essential for capturing its alpha. </t>
  </si>
  <si>
    <t>Enterprising Investor</t>
  </si>
  <si>
    <t>Performance Measurement &amp; Reporting</t>
  </si>
  <si>
    <t>The Growth Story Behind Insurance-Linked Securities </t>
  </si>
  <si>
    <t> Investors are revisiting insurance-linked securities for yield, diversification, and resilience amid rising catastrophe risk. </t>
  </si>
  <si>
    <t>Investment Products</t>
  </si>
  <si>
    <t>Private Markets</t>
  </si>
  <si>
    <t>AI in Investment Management: From Exuberance to Realism </t>
  </si>
  <si>
    <t> AI offers real promise for investors, but reliability gaps and oversight needs mean its impact will be more measured than early hype suggests. </t>
  </si>
  <si>
    <t>Investment Industry Structure and Dynamics</t>
  </si>
  <si>
    <t>Winners and Losers in a World Without Quarterly Earnings </t>
  </si>
  <si>
    <t> Clare Flynn Levy reflects on how reduced reporting frequency would alter real-world investment decisions, influencing which firms gain or fall behind. </t>
  </si>
  <si>
    <t>Issuer Reporting</t>
  </si>
  <si>
    <t>AI in Venture Capital: Separating Signal from Noise </t>
  </si>
  <si>
    <t> A simple framework helps VC investors assess and identify durable long-term value when investing capital in AI. </t>
  </si>
  <si>
    <t>Corporate Myopia: Less-Frequent Reporting Won’t Reduce Managerial Short-Termism </t>
  </si>
  <si>
    <t> Evidence shows quarterly reporting is not the cause of corporate myopia. Incentive structures exert far greater pressure. </t>
  </si>
  <si>
    <t>A Global Deregulation Agenda: Part III </t>
  </si>
  <si>
    <t> The US SEC’s withdrawal of proposed amendments to Rule 14a-8 halts efforts to strengthen shareholder proposal rights. The move reflects broader deregulation trends, raising questions about investor voice, corporate accountability, and governance balance. </t>
  </si>
  <si>
    <t>Market Integrity Insights</t>
  </si>
  <si>
    <t>Corporate Governance</t>
  </si>
  <si>
    <t>RASITEM-1324</t>
  </si>
  <si>
    <t>The Two AI Stories: Measurable Gains and Hidden Balance-Sheet Pressure </t>
  </si>
  <si>
    <t> AI is boosting productivity, yet circular financing and concentrated capital flows raise valuation and balance-sheet risks. </t>
  </si>
  <si>
    <t>Reducing the Cost of Alpha: A CIO’s Framework for Human+AI Integration </t>
  </si>
  <si>
    <t> How CIOs can slash costs, scale alpha, and modernize their investment engine with a high-impact Human+AI strategy. </t>
  </si>
  <si>
    <t>A Global Deregulation Agenda: Part II </t>
  </si>
  <si>
    <t> The US SEC’s pause on key rules for cyber governance, swaps transparency, and Reg SCI marks a shift toward lighter oversight. The retreat reduces compliance burdens but heightens investor risk and uncertainty around market transparency and resilience. </t>
  </si>
  <si>
    <t>Patience Pays: Why Quality Shares Outperform in the Long Run </t>
  </si>
  <si>
    <t> Market timing rarely pays. Patience, and investing in high-quality companies, equal long-term outperformance. </t>
  </si>
  <si>
    <t>The Earnings Dip Before a Sweet Deal: Going Private in Europe </t>
  </si>
  <si>
    <t> European voluntary delistings often involve earnings management. This study shows the patterns and implications for investors. </t>
  </si>
  <si>
    <t>RPC - Coveo</t>
  </si>
  <si>
    <t>Video</t>
  </si>
  <si>
    <t>Conversations with Frank Fabozzi, CFA, Featuring Alicia Vidler, PhD </t>
  </si>
  <si>
    <t> Alicia Vidler, PhD, joins Frank Fabozzi, CFA, to explore Agentic AI, its challenges and opportunities for institutional finance, and the future of AI skills. </t>
  </si>
  <si>
    <t>Conversations with Frank Fabozzi</t>
  </si>
  <si>
    <t> 1/14/2026 </t>
  </si>
  <si>
    <t>The Research and Policy Center Year in Review </t>
  </si>
  <si>
    <t> Explore the Research and Policy Center’s 2025 Year in Review, featuring our most-read research, timely policy analysis, and standout blogs, videos, and podcasts. See what resonated most with the investment community and celebrate milestone anniversaries for the Financial Analysts Journal and the Research Foundation. </t>
  </si>
  <si>
    <t>Other</t>
  </si>
  <si>
    <t>RAS</t>
  </si>
  <si>
    <t>Comment letter</t>
  </si>
  <si>
    <t>Consultation Response to UK FCA CP25/28 – Part I </t>
  </si>
  <si>
    <t> CFA Institute and CFA UK Respond to UK FCA Consultation on Progressing Fund Tokenisation – Part I . </t>
  </si>
  <si>
    <t>Digital Finance</t>
  </si>
  <si>
    <t>Joint</t>
  </si>
  <si>
    <t>RASITEM-1513</t>
  </si>
  <si>
    <t>Derivative content - In Practice</t>
  </si>
  <si>
    <t>Practitioner Briefs </t>
  </si>
  <si>
    <t> This collection of Practitioner Briefs distills each chapter of the AI in Asset Management: Tools, Applications, and Frontiers book into insights that support better research, portfolio construction, risk management, and operational decision-making. Each brief highlights essential concepts, real-world applications, and implementation considerations for professionals evaluating how AI can enhance investment workflows as well as broader organizational capabilities. </t>
  </si>
  <si>
    <t>AI in Asset Management: Tools, Applications, and Frontiers </t>
  </si>
  <si>
    <t>In Practice Brief: The Only Other Spending Rule Article You Will Ever Need </t>
  </si>
  <si>
    <t> This article presents a practical retirement income strategy using only US stocks and a TIPS ladder. </t>
  </si>
  <si>
    <t>In Practice Briefs</t>
  </si>
  <si>
    <t>Pensions</t>
  </si>
  <si>
    <t>Wealth Management</t>
  </si>
  <si>
    <t>Managing Client Fear: The Cognitive Skill Every Financial Advisor Should Master </t>
  </si>
  <si>
    <t> A simple cognitive trick helps advisors reframe client fear, restore perspective, and guide decisions grounded in long-term goals. </t>
  </si>
  <si>
    <t>How to Value Digital Tokens: A 5-Step Fair Value Framework </t>
  </si>
  <si>
    <t> How financial analysts can approach digital asset valuation through a structured, five-step fair value framework. </t>
  </si>
  <si>
    <t>A Global Deregulation Agenda </t>
  </si>
  <si>
    <t> Global deregulation is reshaping financial markets as the US, UK, and EU pursue lighter regulation to boost growth. CFA Institute warns that efficiency gains must not come at the expense of investor protection and market stability. </t>
  </si>
  <si>
    <t>RASITEM-1305</t>
  </si>
  <si>
    <t>From Risk to Resilience: What Finance Can Learn from the Futures </t>
  </si>
  <si>
    <t> From forecasting to foresight: how scenario thinking enhances risk awareness and long-term resilience in finance. </t>
  </si>
  <si>
    <t>Mind the Cycle: From Macro Shifts to Portfolio Plays </t>
  </si>
  <si>
    <t> Markets move on change, not levels. Spot shifts in growth, inflation, and liquidity early to stay ahead of the global cycle. </t>
  </si>
  <si>
    <t>Research Report</t>
  </si>
  <si>
    <t>Chapter 4: Ensemble Learning in Investment: An Overview </t>
  </si>
  <si>
    <t> This chapter explains how ensemble learning boosts financial forecasting and risk management by combining models for greater accuracy and scalability. </t>
  </si>
  <si>
    <t>RASITEM-1019</t>
  </si>
  <si>
    <t>Chapter 5: Deep Learning </t>
  </si>
  <si>
    <t> This chapter shows how deep learning powers millisecond pricing, risk analysis, and signal discovery, transforming modern trading and finance. </t>
  </si>
  <si>
    <t>Chapter 1: Unsupervised Learning I: Overview of Techniques </t>
  </si>
  <si>
    <t> This report examines how unsupervised learning helps investors uncover data patterns, adapt to market changes, and improve portfolio construction. </t>
  </si>
  <si>
    <t>Chapter 7: Natural Language Processing </t>
  </si>
  <si>
    <t> This chapter shows how NLP and large language models are revolutionizing financial analysis, investment research, and risk monitoring. </t>
  </si>
  <si>
    <t>Chapter 6: Reinforcement Learning and Inverse Reinforcement Learning: A Practitioner’s Guide for Investment Management </t>
  </si>
  <si>
    <t> This chapter explores reinforcement and inverse reinforcement learning in finance for risk management, intent modeling, and policy optimization. </t>
  </si>
  <si>
    <t>Chapter 9: Quantum Computing for Finance </t>
  </si>
  <si>
    <t> This chapter shows how theory-grounded signals make them interpretable and investible. </t>
  </si>
  <si>
    <t>Chapter 3: Support Vector Machines </t>
  </si>
  <si>
    <t> This chapter shows how Support Vector Machines (SVMs) enhance classification, prediction, and portfolio optimization for better investment decisions. </t>
  </si>
  <si>
    <t>Chapter 2: Unsupervised Learning II: Network Theory </t>
  </si>
  <si>
    <t> This chapter shows how network theory, extended with modern data methods, can be applied to practical investment problems. </t>
  </si>
  <si>
    <t>Chapter 8: Machine Learning in Commodity Futures: Bridging Data, Theory, and Return Predictability </t>
  </si>
  <si>
    <t> This chapter shows how machine learning unlocks commodity futures using theory-grounded signals that make them interpretable and investible. </t>
  </si>
  <si>
    <t>Chapter 10: Ethical AI in Finance </t>
  </si>
  <si>
    <t> This chapter explains how institutions can use AI responsibly by embedding ethics—transparency, accountability, and privacy—into financial systems. </t>
  </si>
  <si>
    <t>AI in Asset Management: Tools, Applications, and Frontiers — Book </t>
  </si>
  <si>
    <t> From theory to practice: How AI is transforming portfolio design, risk oversight, and investment decision-making. </t>
  </si>
  <si>
    <t>RPC Page</t>
  </si>
  <si>
    <t>Meet the Authors of the AI in Asset Management Book </t>
  </si>
  <si>
    <t> Authors and Contributors to the AI in Asset Management: Tools, Applications, and Frontiers Book </t>
  </si>
  <si>
    <t> Artificial intelligence is transforming how investment professionals analyze markets, build portfolios, and manage risk. AI in Asset Management: Tools, Applications, and Frontiers . explores how AI and machine learning are redefining every aspect of the investment process. Edited by Joseph Simonian, PhD, the book brings together global experts advancing applied finance through intelligent systems and data-driven models. </t>
  </si>
  <si>
    <t>Private Credit Secondaries: From Niche Strategy to Core Portfolio Tool </t>
  </si>
  <si>
    <t> Private credit’s resale market is booming. Secondaries offer liquidity but reveal growing strain in traditional exits. </t>
  </si>
  <si>
    <t>Victor Haghani: From The Missing Billionaires to Smarter Risk and Better Decisions</t>
  </si>
  <si>
    <t>Victor Haghani — co-founder of Long-Term Capital Management and founder of Elm Wealth — joins host Mike Wallberg, CFA, to discuss the ideas behind his book The Missing Billionaires: A Guide to Better Financial Decisions. Using the “missing billionaires” puzzle as a starting point, Haghani explores why so many investors struggle with risk sizing, how our instincts often sabotage long-term results, and why dynamic asset allocation makes more sense than sticking to static rules._x000B_Listen now to learn how understanding “how much” to invest can be the key to lasting financial success.</t>
  </si>
  <si>
    <t>Comment Letter</t>
  </si>
  <si>
    <t>Consultation Response to UK FCA CP25/25 – Part II </t>
  </si>
  <si>
    <t>CFA Institute and CFA UK welcome the opportunity to respond to Part II of the CP25/25. This response addresses Chapters 1–5 of the consultation and builds on our previous submission on Chapters 6–7.</t>
  </si>
  <si>
    <t>RASITEM-1486</t>
  </si>
  <si>
    <t>Private Markets: Why Retail Investors Should Stay Away </t>
  </si>
  <si>
    <t> Retail access to private markets is growing, but opacity, illiquidity, and weak governance raise serious concerns for investors. </t>
  </si>
  <si>
    <t>De-risking Global Pension Systems with David Knox, PhD</t>
  </si>
  <si>
    <r>
      <t>In this episode of the Financial Thought Exchange podcast, host Lotta Moberg, CFA, PhD, speaks with David Knox, PhD, former senior partner at Mercer and author of the Research Foundation brief </t>
    </r>
    <r>
      <rPr>
        <i/>
        <sz val="11"/>
        <color rgb="FF000000"/>
        <rFont val="Aptos Narrow"/>
        <family val="2"/>
        <scheme val="minor"/>
      </rPr>
      <t>De-risking Global Pension Systems</t>
    </r>
    <r>
      <rPr>
        <sz val="11"/>
        <color rgb="FF000000"/>
        <rFont val="Aptos Narrow"/>
        <family val="2"/>
        <scheme val="minor"/>
      </rPr>
      <t>. Knox explores the complexities of global pension structures, the shift from defined benefit to defined contribution plans, and the growing reliance on private pensions. He discusses demographic pressures, funding challenges, and the importance of governance, regulation, and communication in securing retirement outcomes. A timely conversation for professionals navigating the future of pension policy and retirement planning.</t>
    </r>
  </si>
  <si>
    <t>FAJ Article</t>
  </si>
  <si>
    <t>Financing the Sustainable Development Goals: Exploring the Role of Government Bond Investors </t>
  </si>
  <si>
    <t> A new SDG scoring approach helps align government bond investments with sustainable goals, directing capital to countries advancing the SDGs. </t>
  </si>
  <si>
    <t>FAJ</t>
  </si>
  <si>
    <t>Financial Analysts Journal Volume 82, Issue 1</t>
  </si>
  <si>
    <t>Sustainable Investing</t>
  </si>
  <si>
    <t>RASITEM-1439</t>
  </si>
  <si>
    <t>From Sharpe to Pedersen: Why Active Management Isn’t Zero-Sum After All </t>
  </si>
  <si>
    <t> Sharpe’s arithmetic explained markets at rest. Pedersen’s model shows markets in motion and how active management creates real economic value. </t>
  </si>
  <si>
    <t>Book Review: On Progress and Prosperity </t>
  </si>
  <si>
    <t> A collection of witty insightful essays by Larry Siegel explore progress, investing, and the ideas shaping modern economics. </t>
  </si>
  <si>
    <t>Design Beats Luck: How AI Taxonomy Can Help Investment Firms Evolve </t>
  </si>
  <si>
    <t> Without an AI taxonomy, investment firms risk overrelying on agentic AI and underutilizing it for optimal capital allocation. </t>
  </si>
  <si>
    <t>Emma Harvey Smith: Mobilizing Global Capital for a Sustainable Future</t>
  </si>
  <si>
    <t>Emma Harvey Smith, Managing Director of Partnerships at Green Finance Institute, joins host Paul Moody, Managing Director of Global Partnerships and Client Solutions at CFA Institute, to discuss how finance can drive the transition to a net zero and nature-positive economy. From leading the UK's first green mortgage initiative to scaling impact across nine countries, Emma shares insights on the Green Finance Institute’s mission, the importance of collaboration between public and private sectors, and the emerging opportunities in nature-based finance. She also offers valuable advice for professionals eager to enter the sustainability and finance space._x000B_Listen now to explore how finance is shaping a more resilient, sustainable world.</t>
  </si>
  <si>
    <t>RASITEM-1185</t>
  </si>
  <si>
    <t>China Inc. Returns: What’s Driving HKEX’s Boom </t>
  </si>
  <si>
    <t> Chinese Mainland firms shift from Wall Street to HKEX as reforms, delistings, and policy alignment drive record listings and new investor access. </t>
  </si>
  <si>
    <t>RASITEM-1375</t>
  </si>
  <si>
    <t>India’s Derivatives Market and Retail Investors </t>
  </si>
  <si>
    <t> Retail investors in India’s derivatives market face heavy losses amid rising speculation, finfluencer advice risks, and increased regulatory scrutiny. CFA Institute urges stronger oversight, education, and focus on market integrity. </t>
  </si>
  <si>
    <t>RASITEM-1330</t>
  </si>
  <si>
    <t>A Strategic Buyer’s Guide to PE Exits </t>
  </si>
  <si>
    <t> The line between financial engineering and sustainable value creation in PE exits is thin, and strategic buyers must be prepared to tell the difference. </t>
  </si>
  <si>
    <t>Financial Analysts Journal, Fourth Quarter 2025, Vol. 81 No. 4 </t>
  </si>
  <si>
    <t> This PDF contains the complete Fourth Quarter 2025 issue of the Financial Analysts Journal. </t>
  </si>
  <si>
    <t>RASITEM-1475</t>
  </si>
  <si>
    <t>The Augmented LP: 6 Ways AI Can Enhance the Allocator’s Workflow </t>
  </si>
  <si>
    <t> AI can help LPs structure data, enhance due diligence, and improve oversight, while keeping human judgment central. </t>
  </si>
  <si>
    <t>Richard Bookstaber: Understanding Markets Through Complexity and Human Behavior</t>
  </si>
  <si>
    <t>Risk expert and author Richard Bookstaber joins guest host Genevieve Hayman, senior researcher at CFA Institute, to explore why traditional financial models often fail to capture the real dynamics of markets. Drawing from decades of experience — from hedge funds to the US Treasury — Bookstaber unpacks how human behavior, feedback loops, and network effects shape systemic risk and market crises. The conversation delves into how complexity science, agent-based modeling, and new AI tools can help investors build resilience and rethink how risk is managed.</t>
  </si>
  <si>
    <t>RASITEM-1467</t>
  </si>
  <si>
    <t>In Practice Brief: Spot Bitcoin ETFs: The Struggle Was Worth It</t>
  </si>
  <si>
    <t>This study reviews their first-year performance, regulatory challenges, and advantages over futures-based Bitcoin ETFs.</t>
  </si>
  <si>
    <t>In Practice Brief: True Value Investing in the Corporate Bond Market</t>
  </si>
  <si>
    <t>To better control for risk, we construct a value factor based on an ensemble of machine learning methods.</t>
  </si>
  <si>
    <t>In Practice Brief: A Fractional Solution to a Stock Market Mystery</t>
  </si>
  <si>
    <t>This study introduces an emotion-based market sentiment measure, showing that stocks with high emotion sensitivity outperform others, generating a 6–9% annualized alpha.</t>
  </si>
  <si>
    <t>William N. Goetzmann, PhD</t>
  </si>
  <si>
    <t>William N. Goetzmann, PhD is the executive editor of the Financial Analysts Journal. He has authored or co-authored a number of articles in the journal and received the Graham and Dodd Top Award in 2009. He is the recipient of the 2018 James R. Vertin Award, recognizing him for “a body of research notable for its relevance and enduring value to investment professionals.” He is the co-author of several books, including The Equity Risk Premium: Essays and Explorations, Modern Portfolio Theory and Investment Analysis, The Origins of Value, and The Great Mirror of Folly, and is the sole author of Money Changes Everything (2016).</t>
  </si>
  <si>
    <t>GenAI’s Promise and Pitfalls for Sustainability</t>
  </si>
  <si>
    <t>Generative AI offers powerful tools for sustainability—enhancing data, energy efficiency, and resilience—yet poses serious environmental, social, and governance risks that demand responsible oversight and transparency.</t>
  </si>
  <si>
    <t>RASITEM-1407</t>
  </si>
  <si>
    <t>The Factor Mirage: How Quant Models Go Wrong</t>
  </si>
  <si>
    <t>Why factor investing often fails in practice — and how causal reasoning helps quant models perform in the real world.</t>
  </si>
  <si>
    <t>v</t>
  </si>
  <si>
    <t>Private Equity’s New Exit Playbook</t>
  </si>
  <si>
    <t>The rise of continuation funds reflects private equity's longer hold periods for assets amid higher rates and narrowing exit strategies.</t>
  </si>
  <si>
    <t>RPC- Coveo</t>
  </si>
  <si>
    <t>Derivative content – Video</t>
  </si>
  <si>
    <t>Hear from the Author: Reframing Financial Markets as Complex Systems</t>
  </si>
  <si>
    <t>RASITEM-1466</t>
  </si>
  <si>
    <t>Why Financial Advisors Struggle to Embrace Bitcoin’s Rise</t>
  </si>
  <si>
    <t>Bitcoin challenges financial orthodoxy, valuation models, and regulation, forcing professionals to rethink what money and value really mean.</t>
  </si>
  <si>
    <t>Tokenized Money Market Funds: Cybersecurity Lessons from the Digital Cash Frontier</t>
  </si>
  <si>
    <t>Tokenized MMFs merge blockchain with institutional finance and offer speed and composability but demand airtight cybersecurity and key controls.</t>
  </si>
  <si>
    <t>In Practice Brief: Optimal Factor Timing in a High-Dimensional Setting</t>
  </si>
  <si>
    <t>Authors propose a framework for equity factor timing in a high-dimensional setting, using shrinkage to enhance out-of-sample performance.</t>
  </si>
  <si>
    <t>In Practice Brief: Intrinsic Value</t>
  </si>
  <si>
    <t>The authors propose using intrinsic value as an alternative for measuring fundamentals.</t>
  </si>
  <si>
    <t>RPC - Manual</t>
  </si>
  <si>
    <t>Research report</t>
  </si>
  <si>
    <t>Reframing Financial Markets as Complex Systems</t>
  </si>
  <si>
    <t>This report shows how viewing financial markets as complex, interconnected systems can reveal new ways to understand risk, strengthen portfolios, &amp; navigate an increasingly dynamic global economy.</t>
  </si>
  <si>
    <t>RASITEM-1011</t>
  </si>
  <si>
    <t>RF publications</t>
  </si>
  <si>
    <t>The Geoeconomic Decade</t>
  </si>
  <si>
    <t>Geopolitics impacts markets through conflicts, energy shifts, supply chains, renewables, and Treasury risks — shaping investment strategies and returns.</t>
  </si>
  <si>
    <t>From Hedge to Test Case: Gold’s Volatility and the Limits of Safety</t>
  </si>
  <si>
    <t>Gold’s 2025 rally has turned volatile. Its sharp pullback tests whether gold’s role as a safe-haven and portfolio cornerstone can endure under market stress.</t>
  </si>
  <si>
    <t>Wordpress - Manual</t>
  </si>
  <si>
    <t>Tool</t>
  </si>
  <si>
    <t>Benchmark Calculation Tool</t>
  </si>
  <si>
    <t>RASITEM-1159</t>
  </si>
  <si>
    <t>Earnings Releases Are No Substitute for 10-Qs</t>
  </si>
  <si>
    <t>Earnings releases may look like 10-Qs, but they’re not. Without mandated quarterly filings, investors lose key protections—independent review, management certification, and full financial disclosure—that safeguard market integrity and transparency.</t>
  </si>
  <si>
    <t>Code, standard, or guidance</t>
  </si>
  <si>
    <t>CFA Institute Inclusion Code (Europe)</t>
  </si>
  <si>
    <t>The Inclusion code (Europe) is a set of principles developed to drive greater inclusion within the investment industry in this market.</t>
  </si>
  <si>
    <t>CFA Institute Inclusion Code (UK)</t>
  </si>
  <si>
    <t>The Inclusion code (UK) is a set of principles developed to drive greater inclusion within the investment industry in this market.</t>
  </si>
  <si>
    <t>In Practice Brief: Investor Emotions and Asset Prices</t>
  </si>
  <si>
    <t>Impact Investing: Guidance for Designing Listed Equity Strategies That Generate Real-World Outcomes</t>
  </si>
  <si>
    <t>This report explores the challenges in achieving environmental and social impact through investments in listed equities.</t>
  </si>
  <si>
    <t>LDI in Frontier Markets: Building Resilience, the Nigeria Case Study</t>
  </si>
  <si>
    <t>Nigeria’s experience with LDI offers lessons for building financial resilience and managing long-term investment risks in frontier markets.</t>
  </si>
  <si>
    <t>AI Can Pass the CFA® Exam, But It Cannot Replace Analysts</t>
  </si>
  <si>
    <t>AI’s CFA exam success underscores finance’s next frontier: mastering technology while keeping human judgment at the core.</t>
  </si>
  <si>
    <t>FAJ article</t>
  </si>
  <si>
    <t>The First 80 Years of the Financial Analysts Journal</t>
  </si>
  <si>
    <t>This study analyzes 80 years of the Financial Analysts Journal to rank top authors and trace ideas that have shaped the evolution of the investment profession.</t>
  </si>
  <si>
    <t>Financial Analysts Journal Volume 81, Issue 4</t>
  </si>
  <si>
    <t>RASITEM-1329</t>
  </si>
  <si>
    <t>Date in Jira is 10/17</t>
  </si>
  <si>
    <t>6 Ways Longevity Is Transforming Investment Careers</t>
  </si>
  <si>
    <t>Longevity is reshaping investment careers and workplaces, challenging firms to manage five generations and sustain learning, productivity, and well-being.</t>
  </si>
  <si>
    <t>RASITEM-1328</t>
  </si>
  <si>
    <t>Consultation Response to UK FCA CP25/25</t>
  </si>
  <si>
    <t>CFA Institute &amp; CFA UK respond to FCA CP25/25, supporting clear, proportionate cryptoasset regulation to strengthen market integrity &amp; protection.</t>
  </si>
  <si>
    <t>RASITEM-1440</t>
  </si>
  <si>
    <t>Mercer CFA Institute Global Pension Index 2025</t>
  </si>
  <si>
    <t>This report rates global pension systems, recommending reforms to improve outcomes &amp; participant trust in an era of aging populations &amp; increasing government intervention.</t>
  </si>
  <si>
    <t>RASITEM-1191</t>
  </si>
  <si>
    <t>The Many Facets of Stock Momentum: Distinguishing Factor and Stock Components</t>
  </si>
  <si>
    <t>This study isolates stock-specific momentum from earnings news, showing it predicts returns globally without factor momentum bias.</t>
  </si>
  <si>
    <t>Christine Mahoney: What the Mercer CFA Institute Global Pension Index Says About the Health of Retirement Systems</t>
  </si>
  <si>
    <t>Mercer Senior Partner Christine Mahoney joins host Mike Wallberg, CFA, to unpack key findings from the Mercer CFA Institute Global Pension Index 2025. She explains how 52 retirement income systems are evaluated on adequacy, sustainability, and integrity—and what those measures reveal about the resilience of retirement systems worldwide. The discussion explores government influence on pension investments, the principle of “retirement first,” and the role of policy incentives in balancing national priorities with member outcomes. Listen now to hear what’s driving pension reform and innovation globally.</t>
  </si>
  <si>
    <t>CFA Institute Inclusion Code (Australia)</t>
  </si>
  <si>
    <t>The Inclusion code (Australia) is a set of principles developed to drive greater inclusion within the investment industry in this market.</t>
  </si>
  <si>
    <t>Top 10 Blogs from Q3: Private Market Reckoning, Fed Pivots, the Case for Low-Vol</t>
  </si>
  <si>
    <t>Top 10 blogs from Q3 reveal what investors read most: a private market reckoning, Fed pivots, and the resilience of low-volatility strategies.</t>
  </si>
  <si>
    <t>Exposure Draft: Guide for Best Practices in Return Attribution Reporting</t>
  </si>
  <si>
    <t>RASITEM-211</t>
  </si>
  <si>
    <t>The Research and Policy Center Celebrates Global Ethics Day</t>
  </si>
  <si>
    <t>CFA Institute Research and Policy Center is honored to once again participate in Global Ethics Day to empower ethics as a force for good.</t>
  </si>
  <si>
    <t>From AI FOMO to Fee Fatigue: Investor Sentiment 2025</t>
  </si>
  <si>
    <t>Five forces shaping investor sentiment in 2025: AI hype, rising fees, market timing, behavioral traps, and renewed focus on discipline.</t>
  </si>
  <si>
    <t>Governing the Capital of Europe’s Insurers: Resilience versus Capital Mobilization</t>
  </si>
  <si>
    <t>How Solvency II reforms may reshape EU insurers’ capital use, freeing funds for long-term investment while testing supervisory resilience.</t>
  </si>
  <si>
    <t>RASITEM-1371</t>
  </si>
  <si>
    <t>Book review</t>
  </si>
  <si>
    <t>Book Review: Irrational Together</t>
  </si>
  <si>
    <t>Explore how culture, ideology, and group norms influence economic behavior in ways that go beyond standard behavioral finance models.</t>
  </si>
  <si>
    <t>Leadership, Storytelling &amp; Investing: Insights from Sébastien Page, CFA</t>
  </si>
  <si>
    <t>Sébastien Page, CFA, Head of Global Multi-Asset and CIO at T. Rowe Price, joins the FTE Podcast to explore the intersection of leadership psychology and investment strategy. Drawing from his books Beyond Diversification and The Psychology of Leadership, Page shares how storytelling enhances financial education, the importance of resilience in investing, and how personality traits like openness and agreeableness shape portfolio management. He also reflects on goal-induced blindness, the underrated skill of quitting, and the deeper meaning behind active management. A must-listen for finance professionals and aspiring leaders.</t>
  </si>
  <si>
    <t>Hong Kong’s IPO Boom: Gateway or Risk Trap for Investors?</t>
  </si>
  <si>
    <t>Hong Kong's IPO market reasserts its role as the gateway for Mainland China listings, offering investors new access but persistent concentration risk.</t>
  </si>
  <si>
    <t>RASITEM-1347</t>
  </si>
  <si>
    <t>Event Recording</t>
  </si>
  <si>
    <t>SEC Marketing Rule: Common Pitfalls and Best Practices</t>
  </si>
  <si>
    <t>Bill Green: Rethinking Infrastructure Investing for a Changing Climate</t>
  </si>
  <si>
    <t>Bill Green, managing partner at Climate Adaptive Infrastructure, joins host Deborah Kidd, CFA, director, Global Industry Standards at CFA Institute, to discuss how climate change is reshaping risks and opportunities in critical infrastructure. He explains why infrastructure assets are uniquely exposed to what he calls the “triple threat” of physical, regulatory, and political risks—and why investing in climate-resilient infrastructure can be a pathway to more profitable infrastructure investing. From innovative models like “water-as-a-service” to shifting data center demand closer to renewable energy sources, Bill shares his insights into the future of infrastructure investing.</t>
  </si>
  <si>
    <t>Regime-Based Strategic Asset Allocation</t>
  </si>
  <si>
    <t>Regime-based strategic asset allocation leverages macroeconomic regimes to build robust portfolios, often outperforming traditional approaches.</t>
  </si>
  <si>
    <t>RASITEM-1384</t>
  </si>
  <si>
    <t>Quantum Computing Risks: How Investment Firms Can Protect Data Now</t>
  </si>
  <si>
    <t>Quantum computing is closer than you think. Future-proof your firm’s security today to stay resilient in the quantum era and safeguard data.</t>
  </si>
  <si>
    <t>RASITEM-1391</t>
  </si>
  <si>
    <t>Book Review: The Tax-Smart Donor: Optimize Your Lifetime Giving Plan</t>
  </si>
  <si>
    <t>Readers and investors will learn how to turn charitable giving into a strategy to save on taxes, maximize charitable impact, and give smarter.</t>
  </si>
  <si>
    <t>CFA Institute Inclusion Code (Singapore)</t>
  </si>
  <si>
    <t>The Inclusion code (Singapore) is a set of principles developed to drive greater inclusion within the investment industry in this market.</t>
  </si>
  <si>
    <t>Financial Selection and Investor Herding: Lessons from Evolutionary Biology</t>
  </si>
  <si>
    <t>Markets can mimic peacock mating as flashy signals seduce capital while real economic fitness risks are ignored until reality bites.</t>
  </si>
  <si>
    <t>Custom Indexing, Tax Efficiency &amp; Factor Investing with Ehren Stanhope, CFA</t>
  </si>
  <si>
    <t>Ehren Stanhope, CFA of O'Shaughnessy Asset Management explains how custom indexing builds on direct indexing by integrating tax loss harvesting, ESG preferences, and quantitative equity factors. He discusses how platforms like Canvas enable personalized portfolio construction while maintaining benchmark alignment. Stanhope also shares insights on the implications of rising interest rates, inflation, and changing asset correlations for long-term investment strategy and risk management.</t>
  </si>
  <si>
    <t>Tokenized Money Market Funds Emerge, Piloted by Industry Big Whigs</t>
  </si>
  <si>
    <t>Tokenized money market funds promise faster settlement and flexibility but face hurdles in scale, regulation, interoperability, and true market adoption.</t>
  </si>
  <si>
    <t>Winston Ma, CFA: Sovereign Wealth, AI Strategy, and the Future of Global Capital</t>
  </si>
  <si>
    <r>
      <t>In this episode of </t>
    </r>
    <r>
      <rPr>
        <i/>
        <sz val="11"/>
        <color rgb="FF000000"/>
        <rFont val="Aptos Narrow"/>
        <family val="2"/>
        <scheme val="minor"/>
      </rPr>
      <t>Enterprising Investor</t>
    </r>
    <r>
      <rPr>
        <sz val="11"/>
        <color rgb="FF000000"/>
        <rFont val="Aptos Narrow"/>
        <family val="2"/>
        <scheme val="minor"/>
      </rPr>
      <t>, Winston Ma, CFA, investor, attorney, author, and partner at Dragon Capital, joins guest host and editor of the Enterprising Investor blog, Cathy Scott, to explore how sovereign wealth is reshaping markets in the age of AI and geopolitical rivalry. Drawing on his experience as former head of the North America office for China Investment Corporation, Winston unpacks the unconventional rise of a US sovereign wealth fund, its investments in Intel and critical AI supply chains, and the far-reaching implications for global investors. From governance challenges to co-investment opportunities, he explains why asset managers, advisors, and retail investors alike must view every company through the interconnected lenses of law, finance, technology, and geopolitics.</t>
    </r>
  </si>
  <si>
    <t>Alternative Credit: The Rise of Consumer Lending</t>
  </si>
  <si>
    <t>Discover how consumer lending in private credit offers diversification, yield potential, and risks amid evolving products and regulations.</t>
  </si>
  <si>
    <t>EFRAG Simplification of ESRS Standards</t>
  </si>
  <si>
    <t>CFA Institute’s response to the EFRAG proposed simplified set of European Sustainability Reporting Standards</t>
  </si>
  <si>
    <t>RASITEM-1426</t>
  </si>
  <si>
    <t>Stay the Course: Navigating Euro Inflation</t>
  </si>
  <si>
    <t>ECB credibility holds: despite post-COVID inflation swings, long-term euro expectations remain anchored, easing pressure for overly restrictive policy.</t>
  </si>
  <si>
    <t>Book Review: Digital Assets: Pricing, Allocation and Regulation</t>
  </si>
  <si>
    <t>Digital assets are reshaping portfolios, challenging valuation models, and pressuring regulators—from cryptocurrencies to stablecoins.</t>
  </si>
  <si>
    <t>Roger G. Ibbotson</t>
  </si>
  <si>
    <t>Roger G. Ibbotson, PhD is Professor in the Practice Emeritus of Finance at Yale School of Management. He is also chairman of Zebra Capital Management, LLC, an equity investment, index, and hedge fund manager. He is founder, advisor, and former chairman of Ibbotson Associates, now a Morningstar Company.</t>
  </si>
  <si>
    <t>Conversations with Frank Fabozzi, CFA, Featuring Jason Zweig</t>
  </si>
  <si>
    <t>In this conversation, Jason Zweig explores clarity, skepticism, and psychology in investing to sharpen your financial mindset.</t>
  </si>
  <si>
    <t>Hiding in Plain Sight: Accounting for Capex</t>
  </si>
  <si>
    <t>EBITDA can mask CAPEX risks. Monitoring capital allocation is key to spotting whether investments create cash flow or quietly drain value.</t>
  </si>
  <si>
    <t>Letter Opposing Delay of PCAOB Quality Control Standard</t>
  </si>
  <si>
    <t>CFA Institute comments to the SEC regarding the proposed delay of PCAOB rule QC 1000.</t>
  </si>
  <si>
    <t>AI in Investment Management: 5 Lessons from the Risk Frontier</t>
  </si>
  <si>
    <t>As AI transforms investment management with powerful tools for decision making, it still exposes markets to cognitive, regulatory, and systemic risks.</t>
  </si>
  <si>
    <t>Updated Disclosure Checklist for Firms</t>
  </si>
  <si>
    <t>RASITEM-1161</t>
  </si>
  <si>
    <t>Requirements Outside the Provisions for Firms</t>
  </si>
  <si>
    <t>RASITEM-1160</t>
  </si>
  <si>
    <t>Causality and Factor Investing: A Primer</t>
  </si>
  <si>
    <t>In this article, we expose the “factor mirage” and urge a shift from correlation to causation for more robust, trustworthy, and effective investment models.</t>
  </si>
  <si>
    <t>Quarterly Earnings: Signal vs. Noise, Cost vs. Benefit</t>
  </si>
  <si>
    <t>As policymakers weigh semiannual earnings, data suggest quarterly reports still give investors vital insight.</t>
  </si>
  <si>
    <t>Marlena Lee on Factor Investing, Market Insights, and Smarter Diversification</t>
  </si>
  <si>
    <t>Marlena Lee, Global Head of Investment Solutions at Dimensional Fund Advisors, explains how her team bridges investment research with client needs through systematic, evidence-based approaches. Rather than chasing short-term market moves or stock-picking, Dimensional builds portfolios grounded in decades of academic research and practical data analysis. Lee highlights how the firm evaluates traditional factors—such as size, value, and profitability—while carefully testing new ideas to avoid data-mined results. She underscores the importance of looking beyond simple measures like correlations or Sharpe ratios, encouraging investors to dig deeper into underlying holdings, factor overlaps, and global perspectives. From the challenges of timing premiums to the distortions caused by mega-cap stocks, Lee emphasizes the value of strategic, long-term allocations over tactical shifts. Her remarks offer clarity on what true diversification means and how investors can navigate trade-offs between tracking error and long-term outperformance.</t>
  </si>
  <si>
    <t>When the Fed Cuts: Lessons from Past Cycles for Investors</t>
  </si>
  <si>
    <t>History of Fed easing cycles shows how cuts, hikes, and yield curves shape markets and style factors, offering late-cycle lessons for investors.</t>
  </si>
  <si>
    <t>CFA Institute Inclusion Code (Canada)</t>
  </si>
  <si>
    <t>The Inclusion code (Canada) is a set of principles developed to drive greater inclusion within the investment industry in this market.</t>
  </si>
  <si>
    <t>RASITEM-1090</t>
  </si>
  <si>
    <t>CFA Institute Inclusion Code (USA)</t>
  </si>
  <si>
    <t>The Inclusion code (US) is a set of principles developed to drive greater inclusion within the investment industry in this market.</t>
  </si>
  <si>
    <t>Private Market Investing</t>
  </si>
  <si>
    <t>Private market investing is reshaping how capital flows and value is created. To keep up, investors and professionals need sharper skills, stronger insights, and strategies that work in real time. Explore our curated content page.</t>
  </si>
  <si>
    <t>Inclusion Code</t>
  </si>
  <si>
    <t>The CFA Institute Inclusion Code champions positive systemic change in the investment industry, reflecting and addressing challenges that come with demographic, cultural, and societal variations across markets. This transformative code provides a structured framework supporting employers, executive leaders, investment professionals, Inclusion specialists, and HR professionals in crafting impactful and measurable strategies to enable better people management in the investment industry.</t>
  </si>
  <si>
    <t>RASITEM-1240</t>
  </si>
  <si>
    <t>Coaching Investors Beyond Risk Profiling: Overcoming Emotional Biases</t>
  </si>
  <si>
    <t>Emotional biases can distort risk profiling. Advisors who coach investors through them help build resilience and better long-term outcomes.</t>
  </si>
  <si>
    <t>Continuation Funds: Ethics in Private Markets, Part I</t>
  </si>
  <si>
    <t>Explore continuation funds: their growth, role in private market liquidity, key conflicts of interest, and governance challenges.</t>
  </si>
  <si>
    <t>From Inefficiency to Alpha: Europe’s Lower Mid-Market Opportunity</t>
  </si>
  <si>
    <t>Private credit funds with ties to local European markets can look to underserved lower mid-market enterprises to generate alpha.</t>
  </si>
  <si>
    <t>Rob Arnott: Rethinking Risk, Fear, and the Future of Asset Pricing</t>
  </si>
  <si>
    <t>Rob Arnott, founder and chairman of Research Affiliates, joins The Enterprising Investor to challenge long-held assumptions about the equity risk premium and asset allocation. Drawing on Fear, Not Risk, Explains Asset Pricing, the provocative paper he co-authored with Edward McQuarrie, Arnott explores why markets may reward investors less for traditional risk-taking than previously believed, and how fear—both of loss and of missing out—better explains investor behavior. From historical return data to the role of AI in gauging market sentiment, Arnott offers a bold framework that could reshape modern finance.</t>
  </si>
  <si>
    <t>The Only Other Spending Rule Article You Will Ever Need</t>
  </si>
  <si>
    <t>A TIPS-stock ARVA strategy delivers safer, higher retirement income than common methods—maximizing income while managing risk.</t>
  </si>
  <si>
    <t>RASITEM-1317</t>
  </si>
  <si>
    <t>Integrating ESG Information into Long-Term Investment Strategy</t>
  </si>
  <si>
    <t>Research on Australian and New Zealand asset owners shows ESG integration in strategic asset allocation is growing but remains secondary to financial goals.</t>
  </si>
  <si>
    <t>RASITEM-1204</t>
  </si>
  <si>
    <t>Book Review: Rethinking Investing: A Very Short Guide to Very Long-Term Investing</t>
  </si>
  <si>
    <t>Book review: Charles Ellis’s Rethinking Investing offers timeless lessons on savings, index funds, and long-term investing success.</t>
  </si>
  <si>
    <t>GIPS Standards for Verifiers When Verifying Asset Owners</t>
  </si>
  <si>
    <t>Adopting Release for GIPS Standards for Verifiers When Verifying Asset Owners</t>
  </si>
  <si>
    <t>Abraham Lincoln’s Playbook: A Model for Passive Investment Strategy</t>
  </si>
  <si>
    <t>Lincoln’s leadership lessons offer timeless guidance for investors and advisors alike.</t>
  </si>
  <si>
    <t>The Geopolitical Hedge Investors Overlook: Rare Earths</t>
  </si>
  <si>
    <t>In a world where supply chains are vulnerable, rare earths are more than a commodity story. They are a portfolio strategy for managing geopolitical risk.</t>
  </si>
  <si>
    <t>Daniel Warcholak, CFA: Understanding Climate Risk in Mortgage-Backed Securities</t>
  </si>
  <si>
    <t>How do climate events, transition risks, and insurance costs shape the future of commercial mortgage-backed securities? Daniel Warcholak, CFA, Head of Capital Markets at Basis Investment Group, joins host, Nicole Gehrig, Director, Global Industry Standards at CFA institute, to share his perspective on how extreme weather events, sustainability transitions, and green incentives like LEED certification and C-PACE financing are reshaping investment strategies. Drawing on more than 25 years of experience in securitized real estate debt, Daniel highlights the financial implications of climate risks and the opportunities emerging for investors. Listen now to gain insights into how sustainability considerations are transforming real estate debt and capital markets.</t>
  </si>
  <si>
    <t>RASITEM-1219</t>
  </si>
  <si>
    <t>Consultation Response to the Australian Government on Sustainable Investment Product Labels </t>
  </si>
  <si>
    <t>CFA Institute and CFA Australia have submitted a joint response to the Australian Government’s consultation paper on sustainable investment product labels.</t>
  </si>
  <si>
    <t>RASITEM-1341</t>
  </si>
  <si>
    <t>5 Conversations to Test Whether Your Asset Manager’s AI Adds Value</t>
  </si>
  <si>
    <t>Investors can cut through the hype: 5 critical conversations reveal whether asset managers’ AI improves performance or masks old strategies.</t>
  </si>
  <si>
    <t>Decoding Investor Behavior and Avoiding Mistakes with Peter Lazaroff</t>
  </si>
  <si>
    <t>Welcome to the Financial Thought Exchange, where we bring you insights from the brightest minds in finance! In this episode, recorded live from the CFA Institute Annual Conference in Chicago, we are honored to sit down with Peter Lazaroff.
Peter is the author of "Making Money Simple" and the Chief Investment Officer at Plancorp Wealth Management, overseeing $7 billion in AUM. He is also the host of the fantastic "Long Term Investor" podcast.
In this deep dive, Peter shares his key takeaways from a panel on decoding investor behavior. We discuss how behavioral finance goes beyond just identifying biases, moving towards strategies that truly help clients feel more confident and content with their financial decisions.</t>
  </si>
  <si>
    <t>Private Capital and Systemic Risk</t>
  </si>
  <si>
    <t>Private equity’s leverage, opacity, and continuation vehicles raise systemic risks that may erode returns and complicate portfolio management.</t>
  </si>
  <si>
    <t>The MENA Investment Puzzle: Why Regional Integration Still Eludes Capital Markets</t>
  </si>
  <si>
    <t>Why MENA’s markets remain fragmented, and what integration could mean for investors, growth, and regional opportunity.</t>
  </si>
  <si>
    <t>Baxter Hines, CFA: Tokenization, Security Tokens, and the Future of Blockchain</t>
  </si>
  <si>
    <t>Guest host Chris Wiese, CFA, Managing Director of Education at CFA Institute, speaks with Baxter Hines, CFA, Chief Investment Officer at Honeycomb Digital Investments and author of Digital Finance: Security Tokens and Unlocking the Real Potential of Blockchain.Hines shares how blockchain is reshaping finance—from stablecoins and tokenized bonds to compliance automation and cross-border payments. He explains why tokenization can lower costs, increase efficiency, and improve transparency across markets, and how regulatory clarity in Washington is accelerating adoption.</t>
  </si>
  <si>
    <t>Webpage content</t>
  </si>
  <si>
    <t>Agentic AI For Finance: Workflows, Tips, and Case Studies</t>
  </si>
  <si>
    <t>This installment of The Automation Ahead explores how agentic AI is reshaping finance. It breaks down core building blocks, workflow patterns, and practical use cases—from screening and sustainability research to portfolio construction—showing how AI agents can bring more nuance, control, and customization to investment processes</t>
  </si>
  <si>
    <t>RPC Labs</t>
  </si>
  <si>
    <t>RASITEM-1241</t>
  </si>
  <si>
    <t>Stablecoins and Treasuries: A Fragile Funding Link Investors Can’t Ignore</t>
  </si>
  <si>
    <t>Stablecoins now hold hundreds of billions of dollars of US Treasuries, linking crypto sentiment to safe-haven bonds and adding a new layer of risk for investors.</t>
  </si>
  <si>
    <t>Separating Positive Impact from Warm Glow</t>
  </si>
  <si>
    <t>The article urges investors to separate feel-good choices from real impact &amp; reject claims that values-based investing ensures superior returns.</t>
  </si>
  <si>
    <t>Financial Analysts Journal, Fourth Quarter 2025, Vol. 81 No. 4</t>
  </si>
  <si>
    <t>RASITEM-1318</t>
  </si>
  <si>
    <t>Blockchain in FX and Remittances: From Pilot to Portfolio Impact</t>
  </si>
  <si>
    <t>From tokenized FX trades to stablecoin transfers, blockchain’s shift from pilot to practice is changing how capital moves across borders.</t>
  </si>
  <si>
    <t>Rights Without Power: Why the Put Bond Failed</t>
  </si>
  <si>
    <t>Why did puttable bonds vanish? This piece explores the gap between rights and power, and why markets rejected a contract without control.</t>
  </si>
  <si>
    <t>Energy and Tech Expert Mark Mills Reflects on AI and the Next Industrial Revolution</t>
  </si>
  <si>
    <t>In this podcast episode, Mark Mills, a physicist, energy expert, and “tech guru,” argues that the hype around AI is justified but misunderstood, emphasizing its roots in statistical inference (which is not what humans do when they think). He explains that AI’s strength lies in handling fuzzy, human-like tasks, unlike traditional computing’s whiz-bang ability to calculate. This making AI transformative for automation. Mills addresses concerns about AI displacing jobs, noting that automation historically eliminates some roles but creates others, with 60% of 1960s job categories gone by 2020, yet employment and wages rose. He predicts AI, combined with advancements in materials and machines, will drive a massive productivity boom over the very long run, akin to previous industrial revolutions like the 1920s. He notes that the universe is made up of only three things—matter, energy, and information—and that all three are undergoing simultaneous revolutions, a historically rare event.</t>
  </si>
  <si>
    <t>Intel, TikTok, and a US Sovereign Wealth Fund: What It Means for Investors</t>
  </si>
  <si>
    <t>What a US sovereign wealth fund means for markets: state-backed capital reshaping risks and opportunities across key industries.</t>
  </si>
  <si>
    <t>Conversations with Frank Fabozzi, CFA, Featuring Joanne M. Hill, PhD, and Larry Siegel</t>
  </si>
  <si>
    <t>In this conversation, Joanne Hill and Larry Siegel explore some of the most influential contributions to the investment profession.</t>
  </si>
  <si>
    <t>Adapt to Lead: Career Lessons from Kam Shing Kwang, CFA</t>
  </si>
  <si>
    <t>Finance rewards those who adapt, not those who cling to formulas. Master fundamentals, embrace changes, and let adaptability be your compass.</t>
  </si>
  <si>
    <t>Brian Pisaneschi, CFA: Demystifying AI for Smarter Investing</t>
  </si>
  <si>
    <t>CFA Institute Research and Policy Center senior investment data scientist Brian Pisaneschi, CFA, breaks down the future of AI in investing—covering retrieval-augmented generation (RAG), agentic workflows, and why human creativity remains your strongest edge. Discover how to pair large language models with accurate data to cut through noise, reduce hallucinations, and make smarter decisions. Listen now to sharpen your AI investing skills—and explore Brian’s in-depth articles on the CFA Institute Research and Policy Center website, rpc.cfainstitute.org.</t>
  </si>
  <si>
    <t>Navigating the Future of Risk Functions: Key Risk Indicators</t>
  </si>
  <si>
    <t>Key risk indicators help investment teams spot trouble early and stay aligned with strategy, making risk a tool for performance</t>
  </si>
  <si>
    <t>Mark Mills on the Need for Abundant Energy and Rational Tradeoffs between Economy &amp; Environment</t>
  </si>
  <si>
    <t>In this episode of Financial Thought Exchange, host Larry Siegel interviews Mark Mills, a physicist turned energy and tech expert. Mills argues that there has never been a true energy transition, except for abandoning whale oil. Even as we pursue an energy transition, humanitycontinues to rely on traditional energy sources such as hydrocarbons, wood, even animal power. Mills criticizes the slow adoption of nuclear energy, attributing it to public fears and stringent regulation. He sees promise in new small reactor designs, such as molten salt reactors, while traditional reactor designs suffer from regulatory and technical constraints. Mills uses the snail darter (which, it turns out, doesn’t exist) as an example of environmental policy gone amuck, hindering growth. He asks that policies weigh environmental considerations against the need for economic development. Mills emphasizes the need for affordable energy to support technologies like air conditioning in developing nations, noting that only increased wealth and advanced technology can achieve the resilience against climate challenges that we need.</t>
  </si>
  <si>
    <t>Other Capital Markets Topics</t>
  </si>
  <si>
    <t>Book Review: Can’t Deny It</t>
  </si>
  <si>
    <t>This memoir, written by one of the most decorated research analysts in recent decades, will appeal to all finance practitioners and energy industry specialists.</t>
  </si>
  <si>
    <t>Maureen O'Hara</t>
  </si>
  <si>
    <t>Maureen O’Hara is Purcell Professor of Finance at the Johnson Graduate School of Management at Cornell University. A citizen of both Ireland and the United States, she received her doctorate in finance from Northwestern University and honorary doctorates from Facultés Universitaires Catholiques à Mons (FUCAM), Universität Bern, and University College Dublin. Professor O’Hara is an expert on market microstructure, and she publishes widely on such topics as banking and financial intermediaries, law and finance, and blockchain and cryptomarkets.</t>
  </si>
  <si>
    <t>It’s Not Just What You Own, It’s How Much: Machine Learning and the Portfolio Construction Imperative</t>
  </si>
  <si>
    <t>AI is reshaping portfolio construction. A real-world case study shows how machine learning enhances allocation, risk control, and performance.</t>
  </si>
  <si>
    <t>Global Compliance Carbon Markets: Structure Explained</t>
  </si>
  <si>
    <t>This report provides an in-depth analysis of the market structure of global compliance carbon markets (CCMs).</t>
  </si>
  <si>
    <t>RASITEM-849</t>
  </si>
  <si>
    <t>Investment Philosophy Statement: A Way out of the Underperformance Cycle?</t>
  </si>
  <si>
    <t>Nonprofit portfolios underperform. A clear investment philosophy may be the key to breaking the cycle.</t>
  </si>
  <si>
    <t>Clare Brook: From Sustainable Finance to Ocean Impact in the Blue Economy</t>
  </si>
  <si>
    <t>In this episode, Paul Moody interviews Clare Brook, a veteran of 24 years in sustainable finance who now leads Blue Marine Foundation. In their conversation Clare reflects on her journey from managing ESG funds and co-founding an investment firm to running an NGO dedicated to protecting the blue planet. Clare and Paul dive into innovative ways finance can accelerate marine conservation. They discuss cutting-edge mechanisms like blue bonds and debt-for-nature swaps that can funnel significant funding to ocean protection in countries that need it most . Clare also introduces the idea of biodiversity credits, a new tool for valuing restored ecosystems and attracting investment into projects from seagrass meadows to coral reefs . She explains how blending public, private, and philanthropic capital can help scale these solutions, even as she acknowledges the challenges of aligning investor expectations with conservation realities. Finally, Clare leaves listeners with an urgent yet hopeful call to action: finance professionals have a pivotal opportunity to drive meaningful impact in this space. Whether it’s backing transformative marine projects or simply using their influence to raise awareness.</t>
  </si>
  <si>
    <t>RASITEM-1218</t>
  </si>
  <si>
    <t>Explainable AI in Finance: Addressing the Needs of Diverse Stakeholders</t>
  </si>
  <si>
    <t>Transparent, explainable AI is crucial in finance for compliance, trust, and risk governance—automated tools help, but human oversight remains essential.</t>
  </si>
  <si>
    <t>RASITEM-924</t>
  </si>
  <si>
    <t>Robo-Advisors vs. AI in Financial Planning: What You Need to Know</t>
  </si>
  <si>
    <t>In this episode of the Financial Thought Exchange podcast, Jason Pereira, host of the Fintech Impact Podcast and an advisor to technology and AI startups, delves into the evolving landscape of robo-advisors and the revolutionary impact of Artificial Intelligence (AI) in wealth management.</t>
  </si>
  <si>
    <t>Short-Term Moving Average Distance and the Cross-Section of Stock Returns</t>
  </si>
  <si>
    <t>We propose short-term moving-average distance (SMAD) to capture price salience. SMAD predicts negative returns and reveals mispricing across key 3 trading anomalies.</t>
  </si>
  <si>
    <t>RASITEM-1307</t>
  </si>
  <si>
    <t>Book Review: The Financial Restructuring Tool Set</t>
  </si>
  <si>
    <t>Explore Mike Harmon's expert guide to financial restructuring tools, distressed debt, and bankruptcy strategies for investors and practitioners.</t>
  </si>
  <si>
    <t>Private Credit Panel: Is There an Oversupply of Capital?</t>
  </si>
  <si>
    <t>A lively debate on the state of the private credit market, recorded live from the CFA Institute Annual Conference! Financial historian Mark Higgins and alternative investment strategist Alfonso Ricciardelli face off on a critical question of whether the massive influx of capital into private credit is a dangerous bubble or a new, permanent structural shift. Hosted by Lotta Moberg, this panel explores the risks of "herd behavior," the importance of setting realistic investor expectations, and the vast alpha opportunities in underserved markets. Mark shares historical context, while Alfonso provides a structural counterpoint. This discussion is essential for anyone seeking to understand the future of alternative investments and the crucial role of manager selection.</t>
  </si>
  <si>
    <t>Capital Deployment Matters: A Smarter Way to Assess PE Returns</t>
  </si>
  <si>
    <t>Uncover how idle capital distorts private equity returns and why measuring what’s actually put to work gives investors a truer picture of performance.</t>
  </si>
  <si>
    <t>Mark Anson, CFA: Rethinking Portfolio Construction in a Globalized, Uncertain World</t>
  </si>
  <si>
    <t>At CFA Institute LIVE 2025, guest host Chris Wiese, CFA, managing director of \education at CFA Institute, sat down with Mark Anson, CFA, CEO of Commonfund, for a wide-ranging conversation on how institutional investors can adapt to today’s shifting global landscape. Drawing on leadership experience at CalPERS, British Telecom Pension Scheme, and Nuveen, Anson reflects on regulatory complexity, the evolution of global equity markets, and why a 30/30/40 allocation model remains relevant. The episode explores emerging market opportunities, accessing the illiquidity premium in private capital, and how rising uncertainty—from geopolitical shifts to potential changes in endowment taxation—is shaping portfolio strategy. Anson also shares thoughtful advice for early-career professionals on developing global perspective and getting the most out of the CFA® charter. Tune in for a timely conversation on building resilient portfolios in an increasingly interconnected—and unpredictable—world.</t>
  </si>
  <si>
    <t>Thematic Investing: A Risk-Based Perspective</t>
  </si>
  <si>
    <t>Thematic investing shows trending when residual returns correlate. A bootstrap test reveals which themes exhibit statistically significant correlations.</t>
  </si>
  <si>
    <t>RASITEM-1236</t>
  </si>
  <si>
    <t>How GenAI-Powered Synthetic Data Is Reshaping Investment Workflows</t>
  </si>
  <si>
    <t>How is GenAI-generated synthetic data helping investment teams simulate markets, boost sentiment models, and extend insight beyond real-world limits?</t>
  </si>
  <si>
    <t>RASITEM-1244</t>
  </si>
  <si>
    <t>Frankenstein’s Index Fund</t>
  </si>
  <si>
    <t>How over-diversification and redundant active management created a monstrous inefficiency in US public pension investing—at taxpayers’ expense.</t>
  </si>
  <si>
    <t>The Disappearing Edge: AI, Machine Learning, and the Future of the Discretionary Portfolio Manager</t>
  </si>
  <si>
    <t>AI is reshaping portfolio management, shifting PMs from decision-makers to model stewards overseeing AI-driven investing processes.</t>
  </si>
  <si>
    <t>RASITEM-1248</t>
  </si>
  <si>
    <t>Financial Analysts Journal, Third Quarter 2025, Vol. 81 No. 3</t>
  </si>
  <si>
    <t>This PDF contains the complete Third Quarter 2025 issue of the Financial Analysts Journal.</t>
  </si>
  <si>
    <t>RASITEM-1306</t>
  </si>
  <si>
    <t>Synthetic Data in Investment Management</t>
  </si>
  <si>
    <t>Explore how generative AI-powered synthetic data can solve data scarcity, boost model training, and transform investment management workflows</t>
  </si>
  <si>
    <t>RASITEM-1123</t>
  </si>
  <si>
    <t>No Asset Is Safe—But Some Lose Less</t>
  </si>
  <si>
    <t>No asset is truly safe. But diversifying into steady, low-volatility stocks can help investors lose less—and stay invested for the long run.</t>
  </si>
  <si>
    <t>Elroy Dimson on Rates of Return Since the Middle Ages, University Endowments, the Equity Risk Premium, and Wine</t>
  </si>
  <si>
    <t>Elroy Dimson and Larry Siegel discuss the origins of long-term investing by medieval universities, then move to rates of return, both past and future, on stocks versus bonds – there are some surprises in the older data suggesting the equity risk premium may not be as high as it appears. Dimson recounts his involvement with long-term investors such as the Norwegian sovereign wealth fund, and presents lessons for the future. He concludes with “curiosity assets” such as wine, art, and postage stamps. (You should not invest in postage stamps.)</t>
  </si>
  <si>
    <t>Private Markets, Public Promise: Africa’s Investment Inflection Point</t>
  </si>
  <si>
    <t>For global investors, the signal is clear: Africa’s moment is here. The only question is, will you be part of building it?</t>
  </si>
  <si>
    <t>Livio Stracca, PhD: Pioneering Short-Term Climate Scenarios for Financial Decision-Making</t>
  </si>
  <si>
    <t>Livio Stracca, Phd joins host Deborah Kidd, CFA, to introduce the innovative NGFS Short-Term Climate Scenarios. This groundbreaking tool is the first publicly available global resource designed to assess climate-related macroeconomic and sector risks over a five-year horizon for specific regions and industries. The scenarios demonstrate how extreme weather, policy shifts, and transition shocks could impact GDP, inflation, default probabilities, and financial stability within a time frame aligned with the decision-making process of central banks and financial institutions.</t>
  </si>
  <si>
    <t>RASITEM-1176</t>
  </si>
  <si>
    <t>Volatility Signals: Do Equities Forecast Bonds?</t>
  </si>
  <si>
    <t>Surprise, surprise. Contrary to conventional wisdom, the bond market may be taking its risk cues from equities. At least, that appears to be the case when fluctuations in the two major volatility indices are compared. Equity investors often look to the CBOE Volatility Index (VIX) as a gauge of fear or future uncertainty in the […]</t>
  </si>
  <si>
    <t>Bear Market Playbook: Decoding Recession Risk, Valuation Impact, and Style Leadership</t>
  </si>
  <si>
    <t>Explore historical bear markets to decode recession risk, valuation impact, and which investment styles perform best in downturns and recoveries.</t>
  </si>
  <si>
    <t>How the Trajectory of Asset Prices Can Predict FX Movements</t>
  </si>
  <si>
    <t>Can the shape of market moves predict FX stress? This post explores a new path-based approach to forecast volatility and manage currency risk.</t>
  </si>
  <si>
    <t>Elroy Dimson on a Hundred Years (or More) of International Investing</t>
  </si>
  <si>
    <t>Elroy Dimson, who co-authored the first very long-term study of worldwide asset returns, explains to Larry Siegel how he was inspired by Roger Ibbotson to research the topic. Then, he and Larry discuss the relative merits of investing in the United States, other developed markets, and emerging markets as their economies have evolved. While U.S. stocks now form the dominant market in the world, that has not always been the case and may not be in the future. Dimson concludes by recalling how World War II reshaped the world’s capital markets and set the stage for the economic boom that followed.</t>
  </si>
  <si>
    <t>Top 10 Most Read Blogs from Q2: AI, Alpha, and a Shifting Global Order</t>
  </si>
  <si>
    <t>AI disruption, portfolio shifts, and timeless lessons—these blogs topped the charts in Q2.</t>
  </si>
  <si>
    <t>Book Review: The Behavioral Portfolio</t>
  </si>
  <si>
    <t>Phillip Toews challenges traditional portfolio construction, helping advisors build resilient strategies and coach clients through risk and bias.</t>
  </si>
  <si>
    <t>Stocks for the Long Run? New Evidence, Old Debates</t>
  </si>
  <si>
    <t>This brief revisits Siegel’s “Stocks for the Long Run” thesis using McQuarrie’s research to explore investment narratives and challenge financial history.</t>
  </si>
  <si>
    <t>RASITEM-1196</t>
  </si>
  <si>
    <t>Christopher Shipley: Navigating US Equities, Tariffs, and Global Markets in 2025</t>
  </si>
  <si>
    <t>What’s driving the curious performance of US equities in 2025—and what risks are flying under the radar? Christopher Shipley, Senior Vice President and Co-Chief Investment Officer at Fort Washington Investment Advisors, joins host Mike Wallberg, CFA, to unpack the geopolitical and economic currents shaping investor sentiment. From the muted market reaction to Middle East tensions and the structural tilt of US markets toward growth, to the evolving implications of tariffs and AI’s layered impact across industries, Shipley offers a clear-eyed view on where investors might find both challenges and opportunities. Listen in for his take on why value stocks are resurfacing, how housing affordability pressures could shape the macro landscape, and why small caps might be ripe for a comeback. Don’t miss this deep-dive conversation on market resilience, risk signals, and forward-looking strategies for navigating volatility.</t>
  </si>
  <si>
    <t>Measuring Mutual Fund Flows</t>
  </si>
  <si>
    <t>Flow measurement methods matter. This article shows how adjusted mutual fund flow metrics better explain investor behavior, fund performance, and asset prices.</t>
  </si>
  <si>
    <t>RASITEM-1228</t>
  </si>
  <si>
    <t>Rethinking Research: Private GPTs for Investment Analysis</t>
  </si>
  <si>
    <t>This chatbot-style tool allows investment analysts to query complex research materials in plain language without ever exposing sensitive data.</t>
  </si>
  <si>
    <t>U.S. Fiscal Dominance and Sovereign Default Scenario</t>
  </si>
  <si>
    <t>This episode of the Financial Thought Exchange Podcast features a discussion between host Lotta Moberg and James Grant, founder and editor of Grant's Interest Rate Observer. They explore the U.S. fiscal situation, potential default scenarios, and the implications for interest rates and bonds, highlighting the complexities of fiscal dominance and historical precedents in U.S. monetary policy. This episode is the second of a two-part series. Check out the previous one, which focused on the fundamentals of interest rates.</t>
  </si>
  <si>
    <t>Mind the Inflation Gap: Hedging with Real Assets</t>
  </si>
  <si>
    <t>Timely insights on portfolio risk, inflation hedging, and market cycles—grounded in financial history and written for investment decision-makers.</t>
  </si>
  <si>
    <t>Book Review: Cheaper Faster Better: How We’ll Win the Climate War</t>
  </si>
  <si>
    <t>Can capitalism save the planet? Tom Steyer makes the case in this urgent, optimistic roadmap to a net-zero future.</t>
  </si>
  <si>
    <t>Strengthening and Safeguarding the UK Crypto Market</t>
  </si>
  <si>
    <t>Explore insights on UK crypto regulation, market structure, investor protections, and CFA Institute’s policy recommendations for a safer digital future.</t>
  </si>
  <si>
    <t>RASITEM-1221</t>
  </si>
  <si>
    <t>Response to FASB Invitation to Comment – Agenda Consultation</t>
  </si>
  <si>
    <t>CFA responds to the Financial Accounting Standards Board’s Invitation to Comment – Agenda Consultation.</t>
  </si>
  <si>
    <t>RASITEM-1243</t>
  </si>
  <si>
    <t>A Fundamental Deep-Dive into Interest Rates</t>
  </si>
  <si>
    <t>In the Financial Thought Exchange podcast, host Lotta Moberg interviews James Grant, founder and editor of Grant's Interest Rate Observer, about interest rates and their fundamental nature. They dig into the fundamental nature of interest rates and how they reflect scarcity, opportunity cost, and the human tendency to prioritize immediate gratification over future benefits. The discussion also touches on the complexities of credit risk and the historical context of interest rates. This episode is the first of a two-part series, with the next focusing on U.S. debt and potential defaults.</t>
  </si>
  <si>
    <t>Buyers Beware: 7 Red Flags That Signal a Private Market Reckoning</t>
  </si>
  <si>
    <t>Explore red flags in private markets as speculative excess, retail marketing, and valuation risks mount. Lessons from financial history.</t>
  </si>
  <si>
    <t>Macroeconomic Drivers of Stocks and Bonds</t>
  </si>
  <si>
    <t>This brief discusses how machine learning can identify macroeconomic drivers of the shifting stock–bond correlation, offering actionable insights for asset allocation and risk management.</t>
  </si>
  <si>
    <t>RASITEM-594</t>
  </si>
  <si>
    <t>Nerina Visser, CFA: Elevating Investment Impact Across Africa and the Middle East</t>
  </si>
  <si>
    <t>Guest host Chris Wiese, CFA, Managing Director of Education at CFA Institute, sits down with Nerina Visser, CFA, President’s Council Representative for the Middle East and Africa, during the CFA Institute LIVE 2025 conference. Their conversation spans the dynamic investment environment across the region and the evolving role of CFA Institute in supporting professionals navigating local and global challenges. Nerina discusses the structural realities shaping participation in the profession—including currency volatility, affordability, and access—and highlights new ways of thinking about program value relative to income levels. She also shares her advocacy for gender diversity through Women in ETFs South Africa and reflects on initiatives designed to ensure lasting, inclusive progress in the industry. Additional insights include strategies to overcome persistent misconceptions around ETFs, the role of transparency and education in investor decision-making, and a forward-looking vision for integrating African capital markets into the global investment ecosystem through regulatory alignment and regional cooperation. Tune in for perspective on unlocking talent, expanding access, and promoting resilience across frontier and emerging markets.</t>
  </si>
  <si>
    <t>Fed Independence Tested, but Investors Shouldn’t Expect a Pivot</t>
  </si>
  <si>
    <t>Investors betting on a near-term plunge in interest rates may be mistaking political theater for monetary policy reality. President Donald Trump’s renewed pressure on Federal Reserve Chair Jerome P…</t>
  </si>
  <si>
    <t>Hospitals in Trouble: A Financial Playbook for Leaders and Investors</t>
  </si>
  <si>
    <t>This post explores the growing wave of financial distress among US healthcare providers and reveals how financial governance failures can quickly erode investor value.</t>
  </si>
  <si>
    <t>De-Risking Global Pension Systems</t>
  </si>
  <si>
    <t>This brief focuses on de-risking within private pension arrangements and makes recommendations to improve outcomes for future retirees.</t>
  </si>
  <si>
    <t>RASITEM-1186</t>
  </si>
  <si>
    <t>Private Equity Returns Without the Lockups</t>
  </si>
  <si>
    <t>Explore a new approach to replicating private equity returns with daily liquidity, combining futures, dynamic asset allocation, and risk management overlays.</t>
  </si>
  <si>
    <t>Clarity by Design: The New Infrastructure for Investment Firms</t>
  </si>
  <si>
    <t>Investment professionals can’t opt out of complexity, but they can opt into clarity.</t>
  </si>
  <si>
    <t>Conversations with Frank Fabozzi, CFA, Featuring Kenneth Blay</t>
  </si>
  <si>
    <t>Kenneth Blay explores how customization, collaboration, and AI are reshaping asset management beyond the active vs. passive debate.</t>
  </si>
  <si>
    <t>Investor Emotions and Asset Prices</t>
  </si>
  <si>
    <t>A novel emotion-based market sentiment metric reveals that stocks sensitive to emotions yield higher short-term returns, enabling profitable trading.</t>
  </si>
  <si>
    <t>Financial Analysts Journal Volume 81, Issue 3</t>
  </si>
  <si>
    <t>RASITEM-1188</t>
  </si>
  <si>
    <t>RAG for Finance: Automating Document Analysis with LLMs</t>
  </si>
  <si>
    <t>This article explores how retrieval-augmented generation (RAG) for finance enhances investment research by enabling LLMs to analyze unstructured documents like proxy statements. Through a detailed case study, it highlights RAG for finance’s strengths in retrieving governance and compensation data—and its limitations with nuanced reasoning and quantitative precision. The piece offers practical guidance on structuring RAG workflows, enriching metadata, and combining RAG with agents and function calling for more robust automation in financial contexts.</t>
  </si>
  <si>
    <t>RASITEM-503</t>
  </si>
  <si>
    <t>Outperformed by AI: Time to Replace Your Analyst?</t>
  </si>
  <si>
    <t>Discover how advanced AI prompting and model selection are reshaping investment analysis—and why mastering these tools is essential for staying competitive.</t>
  </si>
  <si>
    <t>From Ivory Tower to Investment Toolbox: Why Research Matters</t>
  </si>
  <si>
    <t>Discover how cutting-edge academic research becomes real-world investment strategy and explore award-winning insights from the Hillsdale–CFA Society Toronto Research Award.</t>
  </si>
  <si>
    <t>European Union Revisits Securitization Rules to Bolster Capital Markets</t>
  </si>
  <si>
    <t>EU reforms aim to revive securitization markets—explore how regulatory changes could unlock capital and reshape Europe’s financial system.</t>
  </si>
  <si>
    <t>From Theory to Trillions: David Booth | Financial Thought Exchange</t>
  </si>
  <si>
    <t>DFA’s David Booth on building portfolios—and an industry—on data, not dogma.</t>
  </si>
  <si>
    <t>Response to FCA - DP25.1 — Regulating Cryptoasset Activities</t>
  </si>
  <si>
    <t>CFA Institute responded to UK FCA DP25.1 regarding cryptoasset actitivies.</t>
  </si>
  <si>
    <t>RASITEM-1220</t>
  </si>
  <si>
    <t>Singapore Floats Retail Access to Private Markets: Next Frontier for Asset Managers?</t>
  </si>
  <si>
    <t>Singapore’s proposal to democratize private markets signals a shift in retail investing—raising opportunities and risks for investors, managers, and regulators.</t>
  </si>
  <si>
    <t>Bayesian Edge Investing: A Framework for Smarter Portfolio Allocation</t>
  </si>
  <si>
    <t>Explore a Bayesian approach to investing that updates beliefs with data, manages risk, and identifies market mispricing.</t>
  </si>
  <si>
    <t>Barbara Stewart, CFA: The Smartest Things People Ever Did—Global Stories of Risk, Change, and Reward</t>
  </si>
  <si>
    <t>Barbara Stewart, CFA, returns to The Enterprising Investor to share findings from her latest Rich Thinking study, based on candid conversations with 54 people across the globe. This year’s central question—“What’s the smartest thing you ever did?”—unlocks an inspiring range of stories about personal and professional transformation. From a Singaporean ballet dancer who defied expectations, to an Argentine executive who discovered the Japanese concept of ikigai, to an Australian entrepreneur who rebuilt his life after addiction, Barbara explores how risk-taking, mindset shifts, career pivots, and geographic leaps often lead to unimagined success. With trademark warmth and insight, she illustrates how the boldest moves can become the smartest decisions. Listen to the full episode for powerful, real-life stories—and explore the Rich Thinking summary on the Enterprising Investor blog for even more global insights.</t>
  </si>
  <si>
    <t>Tom Coleman on Inflation, Inequality, and Risk</t>
  </si>
  <si>
    <t>Thomas Coleman, an economics professor at the University of Chicago, discusses a novel theory of money and inflation, inequality, and risk management with the CFA Institute Research Foundation’s Larry Siegel. The “money” referred to in monetary economics is a thing of the past, says Tom, because nobody has any “money” (cash, checking accounts, savings accounts). They have marketable assets instead. So monetarism is outdated as a theory of inflation. Instead, Tom argues inflation is better explained by the Fiscal Theory of the Price Level (FTPL), which relates the price level to the value of government-issued securities (bonds and cash) as determined by the cash flows backing them. These cash flows are taxes minus government spending. The FTPL explains the low inflation of 2008 and high inflation of 2022 better than any other theory. Coleman also discusses inequality. While conventional measures of inequality look at taxable incomes, he takes a broader view, including transfer payments and other items not reported on tax returns as income. When you do this, inequality – while still worse than in the 1980s – is less severe than it appears. In fact, households in the bottom half of the income distribution face a tax rate that is negative! Tom concludes with thoughts on risk, a topic on which he has written two excellent books.</t>
  </si>
  <si>
    <t>Unlocking Retail Capital: EU Reform Agenda Comes into Focus at CFA Institute Event</t>
  </si>
  <si>
    <t>Europe’s capital markets are at a critical inflection point. With more than €11 trillion in household savings largely parked in low-yield, liquid assets, the European Union is pushing to redi…</t>
  </si>
  <si>
    <t>RASITEM-1213</t>
  </si>
  <si>
    <t>Search Funds: A Strategic Investment in Underserved Markets</t>
  </si>
  <si>
    <t>Search funds stand out as a valuable alternative asset class, offering diversification, alpha potential, and operational upside in underserved markets.</t>
  </si>
  <si>
    <t>Book Review: Financial Statement Analysis for Value Investing</t>
  </si>
  <si>
    <t>Penman and Pope refine classic value investing through the lens of financial statements.</t>
  </si>
  <si>
    <t>GIPS Standards for Verifiers When Verifying Fiduciary Managers</t>
  </si>
  <si>
    <t>RASITEM-1108</t>
  </si>
  <si>
    <t>Guidance Statement on Verifier Independence When Verifying Fiduciary Managers</t>
  </si>
  <si>
    <t>AI Washing: Signs, Symptoms, and Suggested Solutions for Investment Stakeholders</t>
  </si>
  <si>
    <t>This report addresses the ethical concerns &amp; risks of AI washing in finance, providing crucial questions for stakeholders to evaluate managers’ AI claims.</t>
  </si>
  <si>
    <t>RASITEM-1135</t>
  </si>
  <si>
    <t>AI in Investment Management: 5 Lessons From the Front Lines</t>
  </si>
  <si>
    <t>Explore how AI is reshaping investment management through augmentation, strategic insight, explainability, and evolving investor competencies.</t>
  </si>
  <si>
    <t>Tamara Close, CFA: The Evolution of ESG Practices for Institutional Investors</t>
  </si>
  <si>
    <t>Nicole Gehrig speaks with Tamara Close, CFA, Senior Director of ESG Advisory for the Petra Funds Group, about the ongoing evolution of sustainable finance and ESG (Environmental, Social, and Governance) practices within the institutional investment landscape. Tamara reflects on her career path, including her time at PSP Investments, and shares key insights into the shifting perceptions and integration of ESG issues into mainstream investment strategies. The discussion covers how institutional investors have evolved and increased in sophistication when it comes to their ESG practices. It looks as well at the regional disparities in adoption, the distinct roles of public versus private markets, and the growing expectations placed on asset managers by institutional investors. Nicole and Tamara also examine the increasing demand for transparency, high-quality data, and measurable outcomes, from institutional investors emphasizing the maturation of considering ESG issues from a values-driven approach to a financially material integrated investment framework. Key Takeaways: • Institutional investors have progressed from values-based investing to fully integrating ESG issues into risk management frameworks, aiming to create real world impact through their investments. • Public markets are increasingly seen as a risk management play for institutional investors focusing on ESG issues, whereas private markets present more opportunities to deliver measurable impact. • Transparency and evidence-based results are essential requirements for credible ESG strategies. • There are key questions institutional investors can use to help assess a fund manager's ESG integration maturity. Chapters 00:00 Introduction 01:40 Tamara's Sustainability Story 05:08 How Institutional Investors Treat ESG Issues: Evolution and Trends 11:04 Regional Differences in ESG Practices and Regulations 15:13 Public vs. Private Markets: ESG Approaches 20:27 Expectations from Institutional Investors 23:30 Key Questions for Asset Managers on Integrating ESG Issues 27:41 Future of ESG Practices in Investment Strategies</t>
  </si>
  <si>
    <t>RASITEM-1178</t>
  </si>
  <si>
    <t>The Little-Known Credit Holding Up the Clean Fuel Market</t>
  </si>
  <si>
    <t>D3 RINs reveal clean fuel bottlenecks and investor risks as tight supply, rising mandates, and policy shifts drive up prices in the energy transition.</t>
  </si>
  <si>
    <t>Response to FASB Invitation to Comment – Recognition of Intangibles</t>
  </si>
  <si>
    <t>CFA responds to the Financial Accounting Standards Board’s Invitation to Comment – Recognition of Intangibles (File Reference No. 2024-ITC200).</t>
  </si>
  <si>
    <t>RASITEM-1199</t>
  </si>
  <si>
    <t>Private Credit’s Surge Has Investors Excited and Regulators Concerned</t>
  </si>
  <si>
    <t>Private credit’s accelerated growth raises critical questions about liquidity, transparency, and systemic risk.</t>
  </si>
  <si>
    <t>Currency Coordination Looks Riskier Today</t>
  </si>
  <si>
    <t>This post examines the potential consequences of coordinated dollar depreciation today — from FX volatility and insurance risk to broader macroeconomic impacts.</t>
  </si>
  <si>
    <t>Maladapted Industries: The Risk of Artificial Selection by the State</t>
  </si>
  <si>
    <t>From Europe’s steelmakers to global EV producers, “pet industries” rely on state support to survive, but as political winds shift, their future looks increasingly fragile.</t>
  </si>
  <si>
    <t>Think We’ve Seen the Last +1,000-BPS High Yield Spread? Think Again</t>
  </si>
  <si>
    <t>Think +1,000-bps high yield spreads are history? Marty Fridson shows why they could still hit that mark in the next recession.</t>
  </si>
  <si>
    <t>Mark Higgins, CFA: Private Credit, Caution, and the Lessons of Financial History</t>
  </si>
  <si>
    <t>At CFA Institute LIVE 2025, returning guest Mark Higgins, CFA, sat down with guest host Lotta Moberg to explore the rise—and risks—of private credit. With a historical perspective and a sharp eye for market cycles, Mark challenges the prevailing optimism, drawing parallels to past investment booms and offering a compelling case for greater caution. He also examines the expanding role of consultants and questions common assumptions in portfolio construction. A must-listen for anyone navigating the complex terrain of private markets.</t>
  </si>
  <si>
    <t>The 2025 African Development Bank Group Annual Meetings</t>
  </si>
  <si>
    <t>Insights from CFA Institute Research &amp; Policy Center to support AfDB Annual Meetings 2025 in Abidjan will spotlight Africa’s capital, &amp; growth strategies</t>
  </si>
  <si>
    <t>Capital Formation in Africa: A Case for Private Markets</t>
  </si>
  <si>
    <t>This report explores capital formation barriers in 11 sub-Saharan nations, highlighting private markets, policy reforms, fintech, and PPPs for growth.</t>
  </si>
  <si>
    <t>RASITEM-33</t>
  </si>
  <si>
    <t>Frontier Investing with Larry Speidell: Diamonds, Mobile Money &amp; Exotic Opportunities (Part 2)</t>
  </si>
  <si>
    <t>In this second episode segment, Larry Speidell, founder and CIO of Frontier Global Partners focuses on personal stories, travel experiences, and deeper insights into frontier markets. For example, Speidell praises Botswana’s development, aided by diamond discoveries, but also discusses the “resource curse,” where reliance on natural resources can hinder broader economic growth. Speidell’s firm does not shy away from politically unstable countries such as Peru and Georgia. In such environments, he says, strong companies can thrive, and investors must be patient. Larry describes the transformative impact of mobile technology in frontier markets, such as Kenya’s M-PESA, a banking app that greatly helps the previously “unbanked” to make a living. The episode blends investment insights with cultural reflections, emphasizing patience, optimism, and the human side of global investing.</t>
  </si>
  <si>
    <t>Frontier Investing with Larry Speidell: Diamonds, Mobile Money &amp; Exotic Opportunities (Part 1)</t>
  </si>
  <si>
    <t>In this two-part episode, Lawrence Speidell, founder and CIO of Frontier Global Partners, discusses his Indiana Jones-like foray into frontier markets in search of stocks to buy for his firm’s clients. Frontier markets are countries that are less developed than those in emerging market indexes. Larry’s interest in frontier markets began during a lecture trip to China in the 1980s. Frontier markets include Vietnam, Bangladesh, Romania, Colombia, and many countries in Africa. Speidell argues that, despite political instability, such markets are not necessarily riskier than developed ones, which have also seen increasing volatility. Frontier markets, he says, are highly varied with a low correlation to developed markets, so they are a good diversifier. While frontier-market economies are a significant share of global GDP, their stock markets remain underdeveloped. Speidell believes this gap will close over time, offering long-term investment opportunities. Progress in frontier markets is slow, however, and requires patience, which Speidell argues is a good approach to investing generally.</t>
  </si>
  <si>
    <t>Hear From the Authors of the Capital Formation in Africa Report</t>
  </si>
  <si>
    <t>A collection of videos from the Authors of the Capital Formation in Africa report.</t>
  </si>
  <si>
    <t>Tariffs, Inflation, and Returns: How Investments Respond to Supply Shocks</t>
  </si>
  <si>
    <t>Learn how tariff-related inflation shocks ripple through markets—and which assets have historically helped investors navigate the turbulence.</t>
  </si>
  <si>
    <t>Women in Alts: Leading with Inspiration, Intuition, and Impact</t>
  </si>
  <si>
    <t>Women investors are redefining alternatives with bold leadership, values-driven decisions, and long-term impact.</t>
  </si>
  <si>
    <t>The Downgrade Is Done. The Investor Response Is Just Beginning</t>
  </si>
  <si>
    <t>The US downgrade won’t upend markets—but it may reshape sovereign risk models and investor assumptions. Here’s what to watch next.</t>
  </si>
  <si>
    <t>Conversations with Frank Fabozzi, CFA, Featuring Ludovic Phalippou</t>
  </si>
  <si>
    <t>Join us for an insightful &amp; candid conversation with Ludovic Phalippou, one of the foremost academic voices critically examining the private equity industry.</t>
  </si>
  <si>
    <t>A Fractional Solution to a Stock Market Mystery</t>
  </si>
  <si>
    <t>BRK.A’s volume surged due to FINRA rules, retail trading, and fractional shares, distorting markets. A 2024 rule change cut this, showing transparency is key.</t>
  </si>
  <si>
    <t>Other Capital Markets topics</t>
  </si>
  <si>
    <t>RASITEM-1143</t>
  </si>
  <si>
    <t>2024 Asset Owner Survey: Transparency, Benchmarks, and the GIPS Standards</t>
  </si>
  <si>
    <t>This survey offers a rare window into how asset owners around the world are approaching performance reporting, benchmarking, and GIPS® compliance.</t>
  </si>
  <si>
    <t>RASITEM-1165</t>
  </si>
  <si>
    <t>Tariffs and Returns: Lessons from 150 Years of Market History</t>
  </si>
  <si>
    <t>What 150 years of market data reveal about tariffs, growth, and investment returns—and how equity factors have historically delivered resilience.</t>
  </si>
  <si>
    <t>Response to FASB Invitation to Comment – Financial KPIs</t>
  </si>
  <si>
    <t>CFA responds to the Financial Accounting Standards Board’s Invitation to Comment – Financial Key Performance Indicators for Business Entities.</t>
  </si>
  <si>
    <t>RASITEM-1184</t>
  </si>
  <si>
    <t>Survey report</t>
  </si>
  <si>
    <t>GIPS® Standards Asset Owner Performance Survey Report</t>
  </si>
  <si>
    <t>The CFA Institute 2024 GIPS® Standards Asset Owner Performance Survey Report reveals that asset owners worldwide are increasingly adopting the GIPS standards.</t>
  </si>
  <si>
    <t>RASITEM-674</t>
  </si>
  <si>
    <t>Decoding the HKEX IPO Consultation: Our Key Takeaways</t>
  </si>
  <si>
    <t>CFA Institute and CFA Society Hong Kong respond to HKEX’s IPO reform proposals, highlighting key risks and opportunities for market transparency and fairness.</t>
  </si>
  <si>
    <t>RASITEM-1166</t>
  </si>
  <si>
    <t>Vices, Virtues, and a Little Humor: 30 Quotes from Financial History</t>
  </si>
  <si>
    <t>This collection of quotes from US financial history offers timeless lessons in vice, virtue, and investing wisdom for every generation.</t>
  </si>
  <si>
    <t>Andrew Ang: Value Investing and Portfolio Strategies</t>
  </si>
  <si>
    <t>Andrew Ang—former BlackRock executive, Columbia professor, and advisor to Sarawak’s sovereign wealth fund— explores the intersection of personal journey and professional insight in modern investing. From the severe value investing drawdown between 2018 and 2020 to the strategic comeback post-COVID vaccine announcements, Andrew unpacks lessons from one of the most turbulent financial periods in history. He also discusses how investors can build resilience into their portfolios, the nuanced role of crypto assets, and the growing importance of tax-efficient strategies in long-term wealth building. Listen in for a thoughtful discussion that blends research, practical guidance, and a global perspective on today’s investment landscape. This podcast is sponsored by Fintool. Fintool is a comprehensive suite of AI-powered tools designed for modern fundamental research. Check them out at https://fintool.com/</t>
  </si>
  <si>
    <t>Private Equity at a Crossroads: A Conversation with Ludovic Phalippou</t>
  </si>
  <si>
    <t>Oxford professor Ludovic Phalippou challenges the private equity status quo in a candid discussion on performance, transparency, and the future of the industry.</t>
  </si>
  <si>
    <t>AI Bias by Design: What the Claude Prompt Leak Reveals for Investment Professionals</t>
  </si>
  <si>
    <t>A leaked AI system prompt reveals hidden biases in Claude’s outputs. What every investment professional should know about using LLMs effectively.</t>
  </si>
  <si>
    <t>A Latent Factor Cash Flow Model for Alternative Investment Funds</t>
  </si>
  <si>
    <t>A new model links private investment cash flows to economic factors, enabling stress testing, scenario analysis, and better portfolio risk management.</t>
  </si>
  <si>
    <t>RASITEM-1142</t>
  </si>
  <si>
    <t>Steve Waygood: Building a Sustainable Financial System</t>
  </si>
  <si>
    <t>Dr. Steve Waygood, Chief Sustainable Finance Advisor at Aviva Investors, shares insights from his 25-year journey in sustainable finance. He discusses the evolution from ethical investing to system-level stewardship, the under-pricing of climate risks in financial models, and the vital role of public policy in aligning markets with sustainability goals. Packed with real-world examples and forward-thinking advice, this episode is ideal listening for anyone interested in the future of finance and its role in tackling global challenges.</t>
  </si>
  <si>
    <t>RASITEM-1174</t>
  </si>
  <si>
    <t>Excess Return Profiles for Stocks Purchased by Active Equity Managers</t>
  </si>
  <si>
    <t>The study shows how creating time profiles of excess returns from active equity fund buys can help managers refine strategies and investors assess performance.</t>
  </si>
  <si>
    <t>RASITEM-1141</t>
  </si>
  <si>
    <t>How Clients’ Investment Goals Reflect Risk Behavior and Hidden Biases</t>
  </si>
  <si>
    <t>Successful investing isn’t just about numbers. It’s about aligning strategy with the stories people believe about their future.</t>
  </si>
  <si>
    <t>Two Enduring Legacies, One Oracle’s Exit, and “Buffett’s Alpha”</t>
  </si>
  <si>
    <t>Commemorating Warren Buffett’s legacy and the Financial Analysts Journal’s 80th Anniversary through the lens of the award-winning article, “Buffett’s Alpha.”</t>
  </si>
  <si>
    <t>Amid The Noise, Active Management Quietly Reinvents Itself</t>
  </si>
  <si>
    <t>The headlines say active management is dead—but it’s quietly reshaping itself into SMAs, model portfolios, and personalized strategies wrapped in passive clothing.</t>
  </si>
  <si>
    <t>True Value Investing in the Corporate Bond Market</t>
  </si>
  <si>
    <t>A machine learning–based bond value factor earns 79% from repricing, outperforming others by better controlling risk for true value investing.</t>
  </si>
  <si>
    <t>RASITEM-1139</t>
  </si>
  <si>
    <t>The Cross-Section of Corporate Bond Returns</t>
  </si>
  <si>
    <t>The study finds strong momentum in 1868–1914 Brussels bond returns but weak reversal, with no links to risk or liquidity, challenging modern bond models.</t>
  </si>
  <si>
    <t>RASITEM-1140</t>
  </si>
  <si>
    <t>Response to EFRAG Call for Input on ESRS Set 1 Revision</t>
  </si>
  <si>
    <t>CFA responds to the European Financial Reporting Advisory Group’s public call for input on the European Sustainability Reporting Standards (ESRS) Set 1 Revision</t>
  </si>
  <si>
    <t>RASITEM-1182</t>
  </si>
  <si>
    <t>Book Review: Reminiscences of a Bond Operator</t>
  </si>
  <si>
    <t>Mark Rieder’s Reminiscences of a Bond Operator is a hands-on guide to corporate bond analysis, fixed-income portfolio construction, and navigating today’s evolving private credit landscape.</t>
  </si>
  <si>
    <t>An Investment Perspective on Tokenization — Part II</t>
  </si>
  <si>
    <t>This report examines the legal and regulatory changes needed for tokenization to grow responsibly while ensuring investor protection and market integrity.</t>
  </si>
  <si>
    <t>RASITEM-386</t>
  </si>
  <si>
    <t>How Tariffs Could Accelerate America’s AI Revolution: Implications for Investors</t>
  </si>
  <si>
    <t>Discover how new US tariffs could accelerate AI adoption, reshape American industry, and unlock long-term investment opportunities amid economic disruption.</t>
  </si>
  <si>
    <t>Financial Analysts Journal, Second Quarter 2025, Vol. 81 No. 2</t>
  </si>
  <si>
    <t>This PDF contains the complete Second Quarter 2025 issue of the Financial Analysts Journal.</t>
  </si>
  <si>
    <t>RASITEM-1173</t>
  </si>
  <si>
    <t>Eric Hanno, CFA: Unlocking Opportunities in a Volatile Market</t>
  </si>
  <si>
    <t>Eric Hanno, CFA, is co-head of Apollo Global Management's Apollo Aligned Alternatives (AAA) strategy. He and host Mike Wallberg, CFA, discuss the current market dynamics for semi-liquid investments amid high levels of uncertainty and volatility in public markets. Eric shares insights on consumer and business confidence trends, the impact of tariffs, and the overall energy in Apollo's offices. With a focus on how investors can effectively allocate semi-liquid assets into their portfolios, this episode provides valuable perspectives for navigating today's investment landscape. Tune in for expert insights from a leader in private equity. This podcast is sponsored by Fintool. Fintool is a comprehensive suite of AI-powered tools designed for modern fundamental research. Check them out at https://fintool.com/</t>
  </si>
  <si>
    <t>When the Equity Premium Fades, Alpha Shines</t>
  </si>
  <si>
    <t>As the equity risk premium declines, alpha becomes critical. Discover how investors can adapt through factor strategies and global diversification.</t>
  </si>
  <si>
    <t>Rethinking the Institutional Mandate: A Compilation from Enterprising Investor</t>
  </si>
  <si>
    <t>Here’s a curated look at where institutional investing is under strain—and where forward-looking strategies offer paths to improve performance, oversight, and alignment.</t>
  </si>
  <si>
    <t>2020 GIPS Standards for Firms - Spanish Translation (Spain)</t>
  </si>
  <si>
    <t>Invested in Research, Shaping the Future</t>
  </si>
  <si>
    <t>Videos shaping the financial industry featuring the Research Foundation and authors of Financial Analysts Journal.</t>
  </si>
  <si>
    <t>Celebrating 60 Years of the Research Foundation</t>
  </si>
  <si>
    <t>Explore top investment insights from CFA Institute Research Foundation — timeless research by leading minds, including Nobel laureates.</t>
  </si>
  <si>
    <t>Celebrating Research Excellence</t>
  </si>
  <si>
    <t>Celebrating 80 years of Financial Analysts Journal &amp; 60 years of Research Foundation.</t>
  </si>
  <si>
    <t>Celebrating 80 Years of the Financial Analysts Journal</t>
  </si>
  <si>
    <t>Financial Analysts Journal®, the Advisory Council, Executive Editor, and Managing Editor selected a small sample of influential articles spanning many decades.</t>
  </si>
  <si>
    <t>Letter to Congress Opposing Elimination of PCAOB</t>
  </si>
  <si>
    <t>CFA Institute strongly opposes the defunding &amp; merging of the PCAOB into the SEC, as proposed in Section 50002 of the House Reconciliation Bill.</t>
  </si>
  <si>
    <t>RASITEM-1164</t>
  </si>
  <si>
    <t>The Missing Link in Cross-Border Healthcare M&amp;A: Finance-Led Integration</t>
  </si>
  <si>
    <t>Finance teams play a vital role in cross-border healthcare M&amp;A. This blog offers a framework for driving integration success through strategic finance.</t>
  </si>
  <si>
    <t>A Comprehensive Guide to ETFs (2nd Edition)</t>
  </si>
  <si>
    <t>This first of three modules of an updated Research Foundation guide explores the properties, benefits, mechanics, and history of exchange traded funds (ETFs).</t>
  </si>
  <si>
    <t>RASITEM-591</t>
  </si>
  <si>
    <t>Resilience Is the New Alpha: Rethinking Risk in a Fragile World</t>
  </si>
  <si>
    <t>The market has stopped applauding good intentions and started testing whether companies can withstand the world’s mess.</t>
  </si>
  <si>
    <t>David Booth on Founding a Firm Based On Revolutionary Academic Innovations (Part 2)</t>
  </si>
  <si>
    <t>In Part 2, David Booth reflects on how Dimensional Fund Advisors expanded by partnering with fee-only financial advisors, helping to bring academic investing principles to individual clients. He emphasizes the importance of low fees both in appealing to personal investors and in delivering superior results to them. Booth discusses how his collaboration with leading finance professors led him to regard the University of Chicago as a business partner and describes his gift to the school as a “partnership distribution.”</t>
  </si>
  <si>
    <t>David Booth on Founding a Firm Based On Revolutionary Academic Innovations</t>
  </si>
  <si>
    <t>David Booth, one of the best-known investors in the world, founded Dimensional Fund Advisors (DFA) along with Rex Sinquefield and brought asset-class investing, a description that embraces both index funds and the index-based but value-added strategy that DFA pursues, to individual investors as well as institutions. David, who received a PhD from the University of Chicago’s Graduate School of Business, also made the largest donation in the University of Chicago’s history and, in recognition of that gift, the university renamed its business school the Booth School of Business. In building DFA, David pioneered the use of finance academics as advisors and board members. Eugene Fama, the Nobel Prize-winning economist associated with the efficient market hypothesis, was his dissertation chairman, an early investor in DFA, and a current director of the firm. Other noted academics associated with the firm include Robert Merton, Roger Ibbotson, and Kenneth French. In Part 1 of his interview, Booth joins Larry Siegel to reflect on the academic revolution that reshaped investing, the launch of Dimensional’s first small-cap strategies, and the challenges of selling a new idea to skeptical markets at a time when index and index-like funds were in its infancy. He shares stories from the University of Chicago’s golden age of financial economics and explains why investing in an index with an eye to adding value through trading and inventory management – not strictly passive indexing – became Dimensional’s guiding philosophy.</t>
  </si>
  <si>
    <t>Credit-Implied Volatility</t>
  </si>
  <si>
    <t>The credit-implied volatility (CIV) surface is introduced as structural model for analysis of CDS spreads to provide a relative measure of CDS value.</t>
  </si>
  <si>
    <t>RASITEM-1054</t>
  </si>
  <si>
    <t>Images Tell Stories</t>
  </si>
  <si>
    <t>Executives use images in financial reports to inform investors, impacting funding, forecasts, risk, and decisions through visuals.</t>
  </si>
  <si>
    <t>RASITEM-1101</t>
  </si>
  <si>
    <t>Small Caps vs. Large Caps: The Cycle That’s About to Turn</t>
  </si>
  <si>
    <t>History, valuation metrics, and macro conditions point to an approaching comeback for small-cap stocks.</t>
  </si>
  <si>
    <t>Can Generative AI Disrupt Post-Earnings Announcement Drift (PEAD)?</t>
  </si>
  <si>
    <t>Can generative AI eliminate post-earnings announcement drift (PEAD) — or just reshape it? Explore how this emerging technology could redefine market efficiency.</t>
  </si>
  <si>
    <t>Investing Through Uncertainty: 5 Lessons in Emotional Discipline</t>
  </si>
  <si>
    <t>In light of the uncertainty dominating today’s markets and headlines, it’s worth revisiting some of the behavioral pitfalls that have tripped up investors for centuries.</t>
  </si>
  <si>
    <t>Guide for Creating a GIPS Standards Policies and Procedures Manual for Firms Managing Only BDPFs</t>
  </si>
  <si>
    <t>Social Norms Shape Investment Behavior. What Can Advisors Do About It?</t>
  </si>
  <si>
    <t>Note to financial advisors: It’s time to embrace the norm effect and rethink how we influence investment decisions.</t>
  </si>
  <si>
    <t>Europe Rearms: What Defense Spending Means for Markets</t>
  </si>
  <si>
    <t>For financial analysts and investors, the rise of defense spending in Europe is more than a policy shift — it’s a structural re-rating of risk and opportunity across the continent.</t>
  </si>
  <si>
    <t>Conversations with Frank Fabozzi, CFA, Featuring Christopher Vella, CFA</t>
  </si>
  <si>
    <t>In this episode, Christopher Vella, CFA, shares his journey from a research analyst covering international &amp; emerging market equity managers to his current role as CIO.</t>
  </si>
  <si>
    <t>Dan Boston: Volatility, Valuation, and the International Opportunity Set</t>
  </si>
  <si>
    <t>Dan Boston, Lead Manager of Polar Capital’s International Small Company Fund (PCSCX), shares his perspective on why international equities may be poised for a resurgence. The conversation unfolds amid sharp market volatility following President Trump’s announcement of sweeping new tariffs. With global markets down significantly, Dan and Mike explore the broader implications for asset classes including U.S. treasuries, oil, and international stocks. Tune in for a timely discussion on where global opportunities may lie in today’s unsettled investment landscape. This podcast is sponsored by Fintool. Fintool is a comprehensive suite of AI-powered tools designed for modern fundamental research. Check them out at https://fintool.com/</t>
  </si>
  <si>
    <t>Book Review: Quantitative Risk and Portfolio Management: Theory and Practice</t>
  </si>
  <si>
    <t>This book fills a unique gap between the CFA curriculum and the growing demand to find model-driven investment management solutions.</t>
  </si>
  <si>
    <t>Optimal Design of Life-Cycle Funds in Emerging Market Countries</t>
  </si>
  <si>
    <t>This brief tailors life-cycle funds to emerging markets by factoring in human capital, volatility, and demographics.</t>
  </si>
  <si>
    <t>RASITEM-1093</t>
  </si>
  <si>
    <t>How Tariffs and Geopolitics Are Shaping the 2025 Global Economic Outlook</t>
  </si>
  <si>
    <t>The year is unfolding beneath the weight of mounting geopolitical risks and structural divergences, The challenge for investors isn’t just to react, but to interpret, prepare, and adapt.</t>
  </si>
  <si>
    <t>Response to IOSCO Artificial Intelligence in Capital Markets</t>
  </si>
  <si>
    <t>Response to IOSCO Artificial Intelligence in Capital Markets: Use Cases, Risks, and Challenges</t>
  </si>
  <si>
    <t>RASITEM-1124</t>
  </si>
  <si>
    <t>Rebalancing’s Hidden Cost: How Predictable Trades Cost Pension Funds Billions</t>
  </si>
  <si>
    <t>Rebalancing may help portfolios stay on target, but its predictability comes at a cost.</t>
  </si>
  <si>
    <t>Don’t Expect Non-GAAP Earnings to Exclude Tariffs—That’s a Good Thing</t>
  </si>
  <si>
    <t>Tariffs are real, recurring costs and should remain in reported results. It’s up to investors, not companies, to decide whether to adjust for them​.</t>
  </si>
  <si>
    <t>Big Funds, Small Gains: Rethinking the Endowment Playbook</t>
  </si>
  <si>
    <t>Endowments heavily invested in alternatives are falling well behind low-cost indexed portfolios.</t>
  </si>
  <si>
    <t>Geoeconomics and Financial Markets</t>
  </si>
  <si>
    <t>Stay informed on geoeconomics, think critically, and manage risk with insights from CFA Program curriculum &amp; Research &amp; Policy Center research.</t>
  </si>
  <si>
    <t>Mark Campanale: The Carbon Bubble and Future of Fossil Fuels</t>
  </si>
  <si>
    <t>Mark Campanale, founder of the Carbon Tracker Initiative, talks with Paul Moody, Managing Director of Global Partnerships and Client Solutions at CFA Institute, about the growing risks tied to fossil fuel investments. Mark explains the concept of the carbon bubble—the gap between the carbon in global reserves and what the climate can safely absorb—and what it means for investors, regulators, and financial markets. We explore stranded assets, shifting energy economics, and why renewables and EVs are rapidly changing the game. Packed with insights on climate risk, valuation, and policy, this is a must-listen for anyone navigating the transition to a low-carbon economy.</t>
  </si>
  <si>
    <t>Financial Independence, Retire Early (FIRE) vs. Meaningful Retirement: Choose Wisely</t>
  </si>
  <si>
    <t>Your retirement should be more than an exit. It should be a launch.</t>
  </si>
  <si>
    <t>Top 10 Posts from Q1: Valuation Models, Inflationary Shocks, Private Markets</t>
  </si>
  <si>
    <t>This quarter’s top reads reveal what’s capturing the attention of investment professionals.</t>
  </si>
  <si>
    <t>The Hidden Skeletons of Financial Reporting: Part 2</t>
  </si>
  <si>
    <t>In this episode of the Financial Thought Exchange podcast, host Lotta Moberg, CFA, and Marty Fridson, CIO at Lehman Livian Friedson Advisors, delve into the complexities of financial statements and corporate reporting. They discuss how companies often present financial health to their advantage, using Fridson's book, "Financial Statements," as a guide. The conversation covers regulatory impacts, the role of goodwill in valuation, and the challenges of assessing acquisitions. Fridson emphasizes the importance of critical analysis and cash flow generation in valuing companies, providing insights into navigating financial reporting pitfalls.</t>
  </si>
  <si>
    <t>The Hidden Skeletons of Financial Reporting: Part 1</t>
  </si>
  <si>
    <t>In this episode of the Financial Thought Exchange podcast, host Lotta Moberg, CFA, and Marty Fridson, CIO at Lehman Livian Friedson Advisors, delve into the complexities of financial statements and corporate reporting. They discuss how companies often present financial health to their advantage, using Fridson's book, "Financial Statements," as a guide. The conversation covers regulatory impacts, the role of goodwill in valuation, and the challenges of assessing acquisitions. Fridson emphasizes the importance of critical analysis and cash flow generation in valuing companies, providing insights into navigating financial reporting pitfalls.</t>
  </si>
  <si>
    <t>Market Concentration and Lost Decades</t>
  </si>
  <si>
    <t>Modern portfolio theory has taught professional investors the benefits of diversification. Maybe it is time to diversify in a more intentional way to reduce extreme market concentration.</t>
  </si>
  <si>
    <t>Response to ESMA Consultation Paper on the Regulatory Technical Standards</t>
  </si>
  <si>
    <t>CFA comments on ESMA’s Consultation Paper on RTS for the European Single Electronic Format (ESEF).</t>
  </si>
  <si>
    <t>RASITEM-1130</t>
  </si>
  <si>
    <t>Danielle DiMartino Booth: Recession Signals, Inflation Trends, and Market Implications</t>
  </si>
  <si>
    <t>Renowned economist and former Federal Reserve advisor Danielle DiMartino Booth joins host Mike Wallberg, CFA, for a hard-hitting conversation about the real state of the U.S. economy. From the under-the-radar signs of a recession to the shifting credit landscape, Danielle unpacks why traditional metrics may be missing the mark—and what investors should really be watching. The conversation digs into retail bankruptcies, private credit vulnerabilities, and how the gig economy is quietly reshaping the labor market. Plus, Danielle shares timely insights on inflation, student debt, reshoring, and what the data says about where we're headed next. Whether you're a seasoned investor or just trying to make sense of today's headlines, this is a can't-miss episode packed with sharp analysis and grounded economic perspective. This podcast is sponsored by Fintool. Fintool is a comprehensive suite of AI-powered tools designed for modern fundamental research. Check them out at https://fintool.com/</t>
  </si>
  <si>
    <t>Geopolitical Change: Investors Should Focus on the Long Term</t>
  </si>
  <si>
    <t>In our interconnected world, geopolitical events — ranging from trade disputes and regulatory shifts to conflicts and pandemics — capture headlines and influence market sentiments. As investment pr…</t>
  </si>
  <si>
    <t>Fiduciary Management Providers to UK Pension Schemes Disclosure Checklist</t>
  </si>
  <si>
    <t>Fiduciary Management Providers to UK Pension Schemes Sample Policy Manual (Updated)</t>
  </si>
  <si>
    <t>The Future of the 60/40 Allocation</t>
  </si>
  <si>
    <t>This report examines the 60/40 portfolio’s ability to sustain retirees, emphasizing the impact of savings, lifestyle, gender, and market volatility.</t>
  </si>
  <si>
    <t>RASITEM-852</t>
  </si>
  <si>
    <t>Private Equity and Private Debt: Two Sides of the Same Coin</t>
  </si>
  <si>
    <t>Explore how the growing convergence of private equity and private debt is transforming risk dynamics, return strategies, and regulatory concerns across the private capital landscape.</t>
  </si>
  <si>
    <t>CFA Society UK and CFA Institute Response to FCA’s CP24/30</t>
  </si>
  <si>
    <t>CFA Society UK and CFA Institute support the FCA's CCI disclosure reforms, emphasizing balanced flexibility and comparability.</t>
  </si>
  <si>
    <t>RASITEM-1050</t>
  </si>
  <si>
    <t>Response to California Air Resources Board Consultation on Climate Disclosures</t>
  </si>
  <si>
    <t>CFA comments on the CARB information Solicitation to Inform Implementation of California Climate Disclosure Legislation</t>
  </si>
  <si>
    <t>RASITEM-1128</t>
  </si>
  <si>
    <t>Optimal Factor Timing in a High-Dimensional Setting</t>
  </si>
  <si>
    <t>A framework for equity factor timing in a high-dimensional setting is developed, using shrinkage to improve performance, with strong gains even for large-cap factors.</t>
  </si>
  <si>
    <t>RASITEM-1103</t>
  </si>
  <si>
    <t>Book Review: Themes in Alternative Investments</t>
  </si>
  <si>
    <t>This book highlights a cross-section of issues relevant to the current state of alternative investments.</t>
  </si>
  <si>
    <t>Event recording</t>
  </si>
  <si>
    <t>SEC Marketing Rule Developments and Best Practices with Dechert Webinar</t>
  </si>
  <si>
    <t>RASITEM-1152</t>
  </si>
  <si>
    <t>Investor Perspectives: Intangible Assets</t>
  </si>
  <si>
    <t>Explore global investor views on intangible assets, their impact on valuations, and the need for improved disclosure and reporting standards.</t>
  </si>
  <si>
    <t>RASITEM-110</t>
  </si>
  <si>
    <t>Quality of Earnings: A Critical Lens for Financial Analysts</t>
  </si>
  <si>
    <t>Quality of Earnings: By approaching financials with this sharper lens, analysts can not only anticipate problems but also identify opportunities that align with long-term value creation.</t>
  </si>
  <si>
    <t>Net Worth Optimization: A New Era of Personalized Risk Optimization</t>
  </si>
  <si>
    <t>From mean variance optimization to net worth optimization. We no longer need to ask which is more important, the client’s attitude toward risk or the client’s capacity to take on risk.</t>
  </si>
  <si>
    <t>Year of Shifting Sands: Reflections on the 2024 Global IPO Market</t>
  </si>
  <si>
    <t>The dynamics of global capital flows are shifting. While the overall IPO market contracted last year, a closer look paints a more nuanced picture.</t>
  </si>
  <si>
    <t>Intrinsic Value: A Solution to the Declining Performance of Value Strategies</t>
  </si>
  <si>
    <t>The authors propose using a measure of intrinsic value (equity book value plus present value of future economic profits) to boost alpha.</t>
  </si>
  <si>
    <t>RASITEM-1100</t>
  </si>
  <si>
    <t>Clicks and Credibility</t>
  </si>
  <si>
    <t>Explore how finfluencers shape investor decisions in India, raising key questions on trust, accountability, and financial education.</t>
  </si>
  <si>
    <t>RASITEM-872</t>
  </si>
  <si>
    <t>Book Review: Buffett’s Early Investments</t>
  </si>
  <si>
    <t>This book digs into Buffett’s pre-Berkshire investments. The result is a fresh look into the origins of his investment approach.</t>
  </si>
  <si>
    <t>The Alternative View: 401(k) Plans Are Better off Without Private Investments</t>
  </si>
  <si>
    <t>The debate over the inclusion of private investments in 401(k) plans is a hot topic. Are DC plans better off without them?</t>
  </si>
  <si>
    <t>Conversations with Frank Fabozzi, CFA, Featuring Marcos Lopez de Prado</t>
  </si>
  <si>
    <t>Frank Fabozzi, CFA, welcomes Marcos Lopez de Prado, Global Head of Quantitative R&amp;D at Abu Dhabi Investment Authority (ADIA).</t>
  </si>
  <si>
    <t>ML Models Need Better Training Data: The GenAI Solution</t>
  </si>
  <si>
    <t>As complex ML models become more prevalent in investment management, their tendency to overfit to specific historical conditions poses a growing risk to investment outcomes.</t>
  </si>
  <si>
    <t>Peter Zeihan: America’s Evolving Geopolitical Landscape</t>
  </si>
  <si>
    <t>Geopolitical strategist and bestselling author Peter Zeihan returns for a deep dive into the shifting global order. He and host Mike Wallberg, CFA, explore the evolving role of the US in international trade, the economic impact of demographic shifts, and how America's political landscape is reshaping its strategy on the world stage. Peter unpacks the forces driving today’s geopolitical and economic upheaval, offering insights on what the future holds for investors, businesses, and nations alike. Be sure to catch both Peter and Mike at CFA Institute LIVE 2025 in Chicago this May! This podcast is sponsored by Fintool. Fintool is a comprehensive suite of AI-powered tools designed for modern fundamental research. Check them out at https://fintool.com/</t>
  </si>
  <si>
    <t>Asset Allocation Drift Due to Taxes</t>
  </si>
  <si>
    <t>Taxes on IRA withdrawals create "tax drift," altering portfolio allocations. This highlights the need for tax-adjusted strategies to maintain accurate risk profiles.</t>
  </si>
  <si>
    <t>RASITEM-1086</t>
  </si>
  <si>
    <t>An Evolutionary Approach to Corporate Governance Reform: HKEX</t>
  </si>
  <si>
    <t>In this post, we provide an overview of the Hong Kong Exchanges and Clearing Limited’s corporate governance enhancements, explore their potential implications, and share our perspectives on t…</t>
  </si>
  <si>
    <t>6 Reasons to Avoid Hedge Funds</t>
  </si>
  <si>
    <t>Financial success depends on disciplined saving and investing, not fancy investment products and high returns.</t>
  </si>
  <si>
    <t>Decades in a Week: Germany’s Fiscal Breakthrough and Its Global Impact</t>
  </si>
  <si>
    <t>Does Germany’s massive fiscal package mark the beginning of a lasting regime change or just another chapter in market volatility?</t>
  </si>
  <si>
    <t>Mel Peh, CFA: Guidance for Integrating Nature-Related Risks into Investment Strategies</t>
  </si>
  <si>
    <t>In this episode of the Sustainability Story, host Nicole Gehrig, Director of Global Industry Standards at CFA Institute, discusses the importance of integrating nature-related risks into investment strategies with Mel Peh, CFA, an independent consultant for the United Nations Environment Program Finance Initiative (UNEP FI). They explore how nature-related risks, such as biodiversity loss and deforestation, can impact financial performance and the steps asset managers and owners can take to mitigate these risks. The conversation also highlights the use of frameworks and tools like the Taskforce on Nature-Related Financial Disclosure framework and the ENCORE tool to better understand and manage these risks.</t>
  </si>
  <si>
    <t>RASITEM-1111</t>
  </si>
  <si>
    <t>Are You Investing in a Fad or a Future Market Leader?</t>
  </si>
  <si>
    <t>By classifying products into commodity, luxury, or hybrid models, investors can identify durable competitive advantages.</t>
  </si>
  <si>
    <t>Spot Bitcoin ETFs: The Struggle Was Worth It</t>
  </si>
  <si>
    <t>Spot Bitcoin ETFs, launched in 2024, amassed $75B in assets, offering safety and convenience. This study reviews their performance and regulatory challenges.</t>
  </si>
  <si>
    <t>RASITEM-1102</t>
  </si>
  <si>
    <t>International Women's Day</t>
  </si>
  <si>
    <t>CFA Institute Research &amp; Policy Center celebrates women who engage with us and support our mission.</t>
  </si>
  <si>
    <t>RASITEM-1058</t>
  </si>
  <si>
    <t>How Do Shareholder Loans and Intangible Assets Impact PE Financials?</t>
  </si>
  <si>
    <t>Investment professionals must carefully consider how shareholder loans and intangible assets influence financial ratios, as these factors materially shape the post-buyout financial landscape.</t>
  </si>
  <si>
    <t>Modeling Climate Risk in a Changing World</t>
  </si>
  <si>
    <t>Modeling climate risk remains one of the most challenging endeavors in risk management today.</t>
  </si>
  <si>
    <t>Welcome to RPC Labs</t>
  </si>
  <si>
    <t>Discover the latest advancements in data science and AI with RPC Labs. Explore innovative research, insights, and applications shaping the future.</t>
  </si>
  <si>
    <t>Author Gregory Zuckerman on Jim Simons And His Unmatched Hedge Fund Returns</t>
  </si>
  <si>
    <t>Jim Simons, the late founder of Renaissance Technologies, achieved a track record that surpasses Warren Buffett and all the other great investment managers – by a lot. In a beautifully written account, The Man Who Solved the Market, Gregory Zuckerman, the Wall Street Journal who previously profiled John Paulson in The Greatest Trade Ever, talks about Renaissance’s unique culture. The firm brought geniuses from far outside the investment world – mathematicians, computer scientists, linguists – together into an effort that, surprisingly, beat the investment community’s best analysts and traders at generating returns and catapulted “quant” investing to the forefront.</t>
  </si>
  <si>
    <t>The Smartest Thing I Ever Did: Women on Life-Changing Decisions</t>
  </si>
  <si>
    <t>This post highlights inspiring stories from women who took calculated risks, reshaped their lives, and redefined success on their own terms.</t>
  </si>
  <si>
    <t>Embracing Opportunities: Women in Wealth Management on International Women’s Day</t>
  </si>
  <si>
    <t>The opportunities for women in wealth management are abundant, driven by the demand for diverse perspectives, the changing demographics of wealth, and the push for inclusive workplace cultures.</t>
  </si>
  <si>
    <t>Response to the Consultation on a UK Green Taxonomy</t>
  </si>
  <si>
    <t>CFA Society UK and CFA Institute respond to UK Green Taxonomy consultation, supporting sustainable finance with clear definitions for investors.</t>
  </si>
  <si>
    <t>RASITEM-1042</t>
  </si>
  <si>
    <t>Peter Lazaroff, CFA: The Mindset and Strategies of a Long-Term Investor</t>
  </si>
  <si>
    <t>Join us for a special crossover episode of Enterprising Investor, where host Mike Wallberg, CFA, sits down with The Long Term Investor podcast’s Peter Lazaroff, CFA, for a lively and thought-provoking conversation. Together, they dive into the key influences that have shaped their investing philosophies and personal worldviews, sharing insights gleaned from their experiences with a wide range of guests. This episode is packed with actionable takeaways as they explore the powerful intersection of investment strategies and personal growth. Tune in now for this unique podcast crossover, blending expertise, experience, and fresh perspectives in one compelling discussion. And if you enjoy this episode, you won’t want to miss Mike and Peter at CFA Institute LIVE 2025 in Chicago this May! This episode is sponsored by Fintool. Check them out at https://fintool.com/</t>
  </si>
  <si>
    <t>Abnormal FX Returns and Liquidity-Based Machine Learning Approaches</t>
  </si>
  <si>
    <t>Navigating FX market volatility requires more than traditional analysis. Liquidity-aware models and machine learning techniques can provide an edge in detecting and forecasting abnormal returns.</t>
  </si>
  <si>
    <t>Beyond the Marketing Pitch: Understanding Hedge Fund Risks and Returns</t>
  </si>
  <si>
    <t>Hedge funds can serve as legitimate diversifiers, but blind allocation is risky. Traditional risk measures like standard deviation and correlation don’t always capture the full picture.</t>
  </si>
  <si>
    <t>Retirement Readiness in Focus: Key Actions for DC Plan Success in 2025</t>
  </si>
  <si>
    <t>As market conditions, workforce demographics, and regulatory landscapes evolve, continuous assessment and strategic decision-making will be key for DC plan success.</t>
  </si>
  <si>
    <t>Enhancing the Voluntary Carbon Market: Gaps and Solutions</t>
  </si>
  <si>
    <t>The report explores solutions to enhance the Voluntary Carbon Market, emphasizing harmonized standards and unified carbon pricing.</t>
  </si>
  <si>
    <t>Net Zero Program</t>
  </si>
  <si>
    <t>RASITEM-476</t>
  </si>
  <si>
    <t>Is the PEG Ratio a Reliable Market-Timing Tool?</t>
  </si>
  <si>
    <t>Does the PEG ratio provide meaningful insights for broad market trends?</t>
  </si>
  <si>
    <t>Response to the FRC Stewardship Code Consultation</t>
  </si>
  <si>
    <t>CFA Institute comments on the UK Financial Reporting Council’s Stewardship Code Consultation.</t>
  </si>
  <si>
    <t>RASITEM-1041</t>
  </si>
  <si>
    <t>Bank Runs and Liquidity Crises: Insights from the Diamond-Dybvig Model</t>
  </si>
  <si>
    <t>This blog explores the mechanics of bank runs — why they happen even in the absence of fundamental financial distress, and how central banks can intervene to stabilize the system.</t>
  </si>
  <si>
    <t>Luck vs. Skill: Great Investment Leaders Know the Difference</t>
  </si>
  <si>
    <t>Our egos are hardwired to fall into the trap of confounding luck and skill. By recognizing the role of chance and reinforcing analytical discipline, investment leaders can build more resilient stra…</t>
  </si>
  <si>
    <t>Dr. Ma Jun: The Future of Sustainable Finance</t>
  </si>
  <si>
    <t>Join Paul Moody, Managing Director at CFA Institute, as he sits down with Dr. Ma Jun, President of the Institute of Finance and Sustainability (IFS) and founder of CASI (Climate Action and Sustainability Initiative), for a thought-provoking discussion on the future of sustainable finance. In this engaging episode, Dr. Ma Jun shares his journey from shaping global sustainable finance policies to launching CASI, a groundbreaking initiative aiming to educate 100,000 professionals in Emerging Markets and Developing Economies (EMDEs) by 2030. The conversation explores the challenges and opportunities in scaling sustainable investment, the role of policy incentives, and how innovative financial frameworks can drive meaningful change.</t>
  </si>
  <si>
    <t>Response to FASB on Accounting for Government Grants</t>
  </si>
  <si>
    <t>CFA Institute comments on the FASB Exposure Draft of the Proposed Accounting Standards Update.</t>
  </si>
  <si>
    <t>RASITEM-1069</t>
  </si>
  <si>
    <t>Decoding PE Buyouts: The Full Financial Picture is in the Consolidated Accounts</t>
  </si>
  <si>
    <t>As the PE landscape evolves, investment professionals must understand how to correctly capture the full picture of a portfolio company’s performance.</t>
  </si>
  <si>
    <t>Conversations with Frank Fabozzi, CFA</t>
  </si>
  <si>
    <t>This webinar delves into the critical intersections of model development, emerging technologies, and regulatory challenges.</t>
  </si>
  <si>
    <t>What Is the Future of Investing? Augmented Intelligence</t>
  </si>
  <si>
    <t>How can we design a financial system that integrates AI with human intelligence?</t>
  </si>
  <si>
    <t>Submit to the Financial Analysts Journal</t>
  </si>
  <si>
    <t>A page dedicated to simplifying the submission process to the Financial Analysts Journal.</t>
  </si>
  <si>
    <t>RASITEM-348</t>
  </si>
  <si>
    <t>The Performance of the 60/40 Portfolio: A Historical Perspective</t>
  </si>
  <si>
    <t>Explore the 60/40 equity-bond portfolio’s history, benefits, risks, and evolving dynamics amid market shifts and generational differences.</t>
  </si>
  <si>
    <t>RASITEM-851</t>
  </si>
  <si>
    <t>Women and Finance: How Embracing Risk Can Unlock Greater Success</t>
  </si>
  <si>
    <t>The key to embracing risk? Balance prudence with action, preparation with confidence, and strategy with boldness.</t>
  </si>
  <si>
    <t>Additional Comments to SEC on PCAOB Firm and Engagement Final Rule</t>
  </si>
  <si>
    <t>CFA Institute comments on the SEC filing of PCAOB Rulemaking Docket No. 041, Firm &amp; Engagement Metrics final rule.</t>
  </si>
  <si>
    <t>RASITEM-1062</t>
  </si>
  <si>
    <t>Blinded by Success: How Obsessive Goal-Setting Can Backfire in Finance and Beyond</t>
  </si>
  <si>
    <t>Ambition is a powerful driver of success, but without perspective, it can become a liability.</t>
  </si>
  <si>
    <t>Beyond Bank Runs: How Bank Liquidity Risks Shape Financial Stability</t>
  </si>
  <si>
    <t>For financial analysts, understanding bank liquidity risks is essential not just for assessing individual banks but also for evaluating broader market conditions.</t>
  </si>
  <si>
    <t>2025 Wealth Management Outlook: Spotlight on Investment Careers</t>
  </si>
  <si>
    <t>As family offices continue to expand, those who understand their complexities will be well-positioned to lead the next era of wealth management.</t>
  </si>
  <si>
    <t>Exposure Draft GIPS Standards for Verifiers When Verifying Asset Owners</t>
  </si>
  <si>
    <t>RASITEM-723</t>
  </si>
  <si>
    <t>Did Real Assets Provide an Inflation Hedge When Investors Needed it Most?</t>
  </si>
  <si>
    <t>Real assets’ first test in modern times started in 2021. Did they perform as hoped?</t>
  </si>
  <si>
    <t>Introduction to the GIPS Standards Guidance Statement for OCIO Portfolios Webinar</t>
  </si>
  <si>
    <t>Allison Schrager on Personal Risk: Big Wave Surfers, Tightrope Walkers, and Big Financial Losses</t>
  </si>
  <si>
    <t>Allison Schrager is one of the world’s foremost experts on personal risk. An economist by training, she has broadened her reach to learn about the risk management strategies of people who jump out of airplanes, surf big waves, and work in brothels. She is a senior fellow at the Manhattan Institute, a contributing editor at City Journal, and a columnist at Bloomberg Opinion and practically everywhere else.</t>
  </si>
  <si>
    <t>Beyond the Hype: Do Hedge Funds Deliver Value?</t>
  </si>
  <si>
    <t>Skill and alpha are scarce and difficult to obtain in the hedge fund market.</t>
  </si>
  <si>
    <t>Green Finance Policy Evolution in China and the Impact of Pilot Zones</t>
  </si>
  <si>
    <t>This report explores Huzhou’s green finance journey, focusing on government leadership, capacity building, and innovative policies.</t>
  </si>
  <si>
    <t>RASITEM-215</t>
  </si>
  <si>
    <t>CFA Institute/CFA UK Response to UK Pension Reform Consultation</t>
  </si>
  <si>
    <t>Response to planned UK pension reform, addressing consolidation, fiduciary duty, IPO attractiveness, &amp; technology in the sector.</t>
  </si>
  <si>
    <t>RASITEM-1040</t>
  </si>
  <si>
    <t>Cheryll-Ann Wilson, CFA: A Workflow Analysis of Big Data in the Investment Management Process</t>
  </si>
  <si>
    <t>Senior Affiliate Researcher at CFA Institute, Cheryll-Ann Wilson, CFA, discusses the recently published CFA Institute Research &amp; Policy Center report, “Creating Value from Big Data in the Investment Management Process: A Workflow Analysis.” Cheryll-Ann shares insights from her research, which involved a comprehensive survey and interviews with investment professionals worldwide. The conversation explores the use of AI and big data technologies in the finance sector, highlighting the challenges and opportunities that practitioners, regulators, and executives face in adopting these innovations. Tune in to gain a deeper understanding of how technology is reshaping the investment management profession and what it means for your own technological journey. Visit https://cfainst.is/4gvKRke to read the report.</t>
  </si>
  <si>
    <t>For Investment Leaders: Why You Should Learn to Love Losing</t>
  </si>
  <si>
    <t>Sébastien Page, CFA, shares the story of a grueling handball match that reshaped a competitor’s mindset and reveals how investment leaders can apply the same principles of mastery, resilience, and …</t>
  </si>
  <si>
    <t>Position statement</t>
  </si>
  <si>
    <t>Position Paper on Investment Governance at Swiss Pension Funds</t>
  </si>
  <si>
    <t>This report provides practical guidance on investment governance for Swiss pension fund Board of Trustees members.</t>
  </si>
  <si>
    <t>RASITEM-1043</t>
  </si>
  <si>
    <t>Blueprint for Easing Transition in Pension Fund Reform for Alternative Investments</t>
  </si>
  <si>
    <t>This report discusses the 2023 Dutch pension reform.</t>
  </si>
  <si>
    <t>RASITEM-1044</t>
  </si>
  <si>
    <t>What’s the Winning Ingredient in M&amp;A? The Answer Lies in Due Diligence</t>
  </si>
  <si>
    <t>The days of due diligence as a box-checking exercise are over.</t>
  </si>
  <si>
    <t>Book Review: The Making of Modern Corporate Finance</t>
  </si>
  <si>
    <t>Donald Chew delivers a love letter to unfettered capitalism and the financial system that oils the gears of commerce.</t>
  </si>
  <si>
    <t>Volatility Laundering: Public Pension Funds and the Impact of NAV Adjustments</t>
  </si>
  <si>
    <t>Are public pension funds truly delivering the returns they claim?</t>
  </si>
  <si>
    <t>Consumer Lending Unlocked: Opportunities and Risks in a $27 Trillion Market</t>
  </si>
  <si>
    <t>Consumer lending is a growing sub-asset class in private markets. What are the unique challenges and opportunities for investors and policymakers?</t>
  </si>
  <si>
    <t>Financial Analysts Journal, First Quarter 2025, Vol. 81 No. 1</t>
  </si>
  <si>
    <t>The complete First Quarter 2025 issue of the Financial Analysts Journal.</t>
  </si>
  <si>
    <t>RASITEM-1037</t>
  </si>
  <si>
    <t>For the Investment Professional: The Mindset Shift that Changes Everything</t>
  </si>
  <si>
    <t>Whether you’re leading a team or climbing your own Everest, focusing on the journey will get you further than obsessing over the destination.</t>
  </si>
  <si>
    <t>Beyond Speculation: The Rise of Revenue-Sharing Tokens</t>
  </si>
  <si>
    <t>Can a more progressive regulatory regime under President Trump usher in a gold rush of opportunity for fundamental investors in crypto markets?</t>
  </si>
  <si>
    <t>Conversations with Frank Fabozzi, CFA, Featuring Lori Heinel, CFA</t>
  </si>
  <si>
    <t>In this insightful conversation, Lori Heinel, CFA, shares her perspective on the investment management industry.</t>
  </si>
  <si>
    <t>Intro / Perspective</t>
  </si>
  <si>
    <t>Net Zero: A Framework for Investors</t>
  </si>
  <si>
    <t>This paper explores climate change’s physical and financial risks</t>
  </si>
  <si>
    <t>Investment Innovations Toward Achieving Net Zero - Full Book</t>
  </si>
  <si>
    <t>RASITEM-892</t>
  </si>
  <si>
    <t>Compilation</t>
  </si>
  <si>
    <t>CFA Institute convened net-zero leaders and investment experts to break down key ideas for achieving net-zero emissions.</t>
  </si>
  <si>
    <t>RASITEM-958</t>
  </si>
  <si>
    <t>Roman Kramarchuk: Navigating Carbon Markets—Insights from COP29 and Beyond</t>
  </si>
  <si>
    <t>In this episode of "The Sustainability Story," host Deborah Kidd, CFA, and Roman Kramarchuk, Head of Climate Markets and Policy Analytics at S&amp;P Global Commodity Insights, delve into the significance of Article 6 adoption at COP29 and its implications for the role of carbon markets in achieving net-zero goals. Roman shares insights from his extensive experience in public policy and emissions and environmental markets. Their discussion also explores the use of carbon taxes versus carbon markets to achieve emissions reductions and the challenges that have been faced by voluntary carbon markets.</t>
  </si>
  <si>
    <t>Climate Change Doesn’t Care What You Think About It</t>
  </si>
  <si>
    <t>Climate activists can stop worrying about people who don’t believe in climate change. They can stop worrying because climate change doesn’t care what anyone thinks.</t>
  </si>
  <si>
    <t>An Investment Perspective on Tokenization — Part I</t>
  </si>
  <si>
    <t>This report examines tokenization's transformative impact on traditional assets.</t>
  </si>
  <si>
    <t>RASITEM-310</t>
  </si>
  <si>
    <t>The Modern Family Office: Balancing Legacy, Innovation, and Risk</t>
  </si>
  <si>
    <t>Family offices are adopting innovative operational models, empowering next-generation leadership, and prioritizing risk management to safeguard their legacy and drive sustainable growth.</t>
  </si>
  <si>
    <t>Passive Funds: The Secret Ingredient to Smarter Active Portfolio Management?</t>
  </si>
  <si>
    <t>This post explores how passive investments complement active strategies, driving better results for clients and portfolios alike.</t>
  </si>
  <si>
    <t>Beyond the Fed Model: Dissecting Equity Valuation Trends</t>
  </si>
  <si>
    <t>This post explores the intricacies of the equity risk premium, scrutinizes traditional valuation models, and introduces an updated framework to guide strategic decision-making in today’s volatile e…</t>
  </si>
  <si>
    <t>Show &amp; Tell: An Analysis of Corporate Climate Messaging and Its Financial Impacts</t>
  </si>
  <si>
    <t>Examining companies’ efforts to address investor concerns about climate-related risks, this study finds significant financial effects.</t>
  </si>
  <si>
    <t>RASITEM-1036</t>
  </si>
  <si>
    <t>What Lies Beneath a Buyout: The Complex Mechanics of Private Equity Deals</t>
  </si>
  <si>
    <t>Private equity buyouts are complex financial maneuvers. By understanding the structuring that lies beneath these transactions, stakeholders can navigate the intricate world of PE buyouts with confi…</t>
  </si>
  <si>
    <t>Global Trends and Developments in Carbon Pricing</t>
  </si>
  <si>
    <t>This paper analyzes global carbon pricing trends, highlighting its role in reducing emissions and achieving net zero.</t>
  </si>
  <si>
    <t>RASITEM-955</t>
  </si>
  <si>
    <t>Integrating Forward-Looking Climate Metrics in Corporate Fixed-Income Index Portfolios</t>
  </si>
  <si>
    <t>This paper explores the integration of forward-looking climate metrics.</t>
  </si>
  <si>
    <t>RASITEM-956</t>
  </si>
  <si>
    <t>Financial Entrepreneurship</t>
  </si>
  <si>
    <t>Investigating passive and active investing, the authors analyze misconceptions about each and find that both play critical roles in markets</t>
  </si>
  <si>
    <t>RASITEM-597</t>
  </si>
  <si>
    <t>Creating Value from Big Data in the Investment Management Process: A Workflow Analysis</t>
  </si>
  <si>
    <t>This report examines how AI and big data are transforming investment management workflows and decision-making.</t>
  </si>
  <si>
    <t>RASITEM-498</t>
  </si>
  <si>
    <t>The Discounted Cash Flow Dilemma: A Tool for Theorists or Practitioners?</t>
  </si>
  <si>
    <t>Discounted cash flow valuation offers a tempting sense of numerical clarity, but 80% of that “value” can rest on uncertain terminal assumptions. Fragile, indeed.</t>
  </si>
  <si>
    <t>Hear From our Net-Zero Voices of Influence</t>
  </si>
  <si>
    <t>Hear from the Net-Zero Voices of Influence video collection</t>
  </si>
  <si>
    <t>A Guide for Investment Analysts: The Prehistory of the US Markets</t>
  </si>
  <si>
    <t>This historical narrative uncovers lessons crucial for modern analysts navigating an ever-changing landscape.</t>
  </si>
  <si>
    <t>Response to SEC on PCAOB Firm and Engagement Metrics Final Rule</t>
  </si>
  <si>
    <t>CFA Institute comments on the SEC filing of the PCAOB Rulemaking Docket Matter No. 041, Firm and Engagement Metrics final rule.</t>
  </si>
  <si>
    <t>RASITEM-1024</t>
  </si>
  <si>
    <t>Safe Equities: An Alternative Allocation to Bonds</t>
  </si>
  <si>
    <t>Empirical analysis finds that an allocation to safe equities offers significant diversification benefits relative to a stock–bonds allocation.</t>
  </si>
  <si>
    <t>RASITEM-1025</t>
  </si>
  <si>
    <t>Balancing Innovation and Trust: Jason Hsu on Technology and the Future of the Investment Industry</t>
  </si>
  <si>
    <t>Our Conversations with Frank Fabozzi, CFA series aims to bring leading experts in finance and economics into dialogue to explore critical issues shaping the industry’s future.</t>
  </si>
  <si>
    <t>Carbon Emissions, Net-Zero Transition, and Implications for Equity Portfolio Risk</t>
  </si>
  <si>
    <t>The paper explores how climate change introduces physical and transition risks that affect portfolio performance.</t>
  </si>
  <si>
    <t>RASITEM-953</t>
  </si>
  <si>
    <t>Building “Net-Zero-Aligned” Portfolios</t>
  </si>
  <si>
    <t>This paper presents a framework for constructing net-zero-aligned portfolios, addressing uncertainties in definitions, decarbonization expectations, and data.</t>
  </si>
  <si>
    <t>RASITEM-954</t>
  </si>
  <si>
    <t>Innovation and the Human Dimension of Investment Management</t>
  </si>
  <si>
    <t>New tools in investment practice lead us toward a greater capacity to address human needs in investment management.</t>
  </si>
  <si>
    <t>RASITEM-1010</t>
  </si>
  <si>
    <t>Using ChatGPT to Generate NLP-Driven Investment Strategies</t>
  </si>
  <si>
    <t>How can financial analysts use ChatGPT to generate investment strategies?</t>
  </si>
  <si>
    <t>Aging Populations Demand Urgent Pension Reforms: Are We Prepared?</t>
  </si>
  <si>
    <t>The world is aging at a much faster rate than we previously anticipated, even 10 years ago. Are we prepared?</t>
  </si>
  <si>
    <t>Response to SEC on Firm Reporting Final Rule</t>
  </si>
  <si>
    <t>CFA Institute comments on the SEC filing of the PCAOB Rulemaking Docket Matter No. 055</t>
  </si>
  <si>
    <t>RASITEM-1021</t>
  </si>
  <si>
    <t>Research and Policy Center Top 10 Articles from 2024</t>
  </si>
  <si>
    <t>Discover the trends and ideas shaping the future of finance with the Research and Policy Center’s Top 10 List.</t>
  </si>
  <si>
    <t>The Scope of Net Zero: The Use of Carbon Emission Data to Achieve Portfolio Goals</t>
  </si>
  <si>
    <t>Measuring carbon emissions is vital for net-zero goals. This paper defines corporate emissions types, highlights sector differences &amp; reliable metrics.</t>
  </si>
  <si>
    <t>RASITEM-951</t>
  </si>
  <si>
    <t>Net-Zero Investing: Harnessing the Power of Unstructured Data</t>
  </si>
  <si>
    <t>Exploring ML &amp; NLP to tackle data gaps, greenwashing, and uncertainties in net-zero investing with probabilistic methods &amp; diverse datasets.</t>
  </si>
  <si>
    <t>RASITEM-952</t>
  </si>
  <si>
    <t>Top 10 Posts from 2024: Private Markets, Stocks for the Long Run, Cap Rates, and Howard Marks</t>
  </si>
  <si>
    <t>Discover the most-read financial insights of 2024, covering a range of topics including private markets, investment risks, and generational wealth. These popular articles showcase key trends and ex…</t>
  </si>
  <si>
    <t>Editor’s Picks: Top 3 Book Reviews of 2024 and a Sneak Peek at 2025</t>
  </si>
  <si>
    <t>What books reviewed in 2024 stand out for their applicability to practical issues confronting investment decision-makers?</t>
  </si>
  <si>
    <t>Cliff Asness</t>
  </si>
  <si>
    <t>Cliff Asness has been a significant contributor to CFA Institute research content for more than 25 years, with numerous articles published in the Financial Analysts Journal, participating in forums and proceedings, and multimedia productions.</t>
  </si>
  <si>
    <t>HMT’s Financial Services Growth and Competitiveness Strategy</t>
  </si>
  <si>
    <t>CFA UK and CFA Institute letter in response to HMT's Financial Services Growth and Competitiveness Strategy</t>
  </si>
  <si>
    <t>RASITEM-1016</t>
  </si>
  <si>
    <t>Mind the Gender Gap Edition 2</t>
  </si>
  <si>
    <t>This is a comprehensive study on data related to the gender issues for listed Indian companies across sectors and market capitalization.</t>
  </si>
  <si>
    <t>RASITEM-1013</t>
  </si>
  <si>
    <t>Practical Guide for LLMs in the Financial Industry</t>
  </si>
  <si>
    <t>This guide provides an overview of how financial professionals can select, evaluate, and deploy artificial intelligence (AI) models tailored to financial tasks, helping maximize efficiency, insight quality, and return on investment in adopting AI into their workflows.</t>
  </si>
  <si>
    <t>Navigating Net-Zero Investing Benchmarks, Incentives, and Time Horizons</t>
  </si>
  <si>
    <t>Net-zero investing will continue growing as emissions-reduction plans and programs take hold, climate change solution opportunities increase, and the industry develops better tools and skills to me…</t>
  </si>
  <si>
    <t>Pensions in the Age of Artificial Intelligence</t>
  </si>
  <si>
    <t>Explore how AI, including generative AI and machine learning, is transforming pensions with efficiency, personalization, and sustainable security</t>
  </si>
  <si>
    <t>RASITEM-575</t>
  </si>
  <si>
    <t>Olivier Fines, CFA, and Mark Higgins, CFA: The Role of the U.S. Dollar as a Global Reserve Currency</t>
  </si>
  <si>
    <t>In this episode, Mike welcomes Olivier Fines, CFA, Head of Advocacy and Capital Markets Policy Research for EMEA at CFA Institute, and Mark Higgins, CFA, author of "Investing in U.S. Financial History." The discussion centers around the findings of a recent CFA Institute Research and Policy Center report titled "The Dollar's Exorbitant Privilege," which Olivier co-authored. Olivier shared insights from the survey report, and Mark provided a historical perspective on reserve currencies and events that have triggered shifts away from dominant currencies in the past. This engaging conversation provides valuable insights into the complexities of US debt, the role of the dollar, and the historical context that shapes our current financial system.</t>
  </si>
  <si>
    <t>The Enterprise Approach for Institutional Investors</t>
  </si>
  <si>
    <t>What is an enterprise approach to investment management, and why should it be a staple on any institutional investor’s task list?</t>
  </si>
  <si>
    <t>A Guide for Investment Analysts: Toward a Longer View of US Financial Markets</t>
  </si>
  <si>
    <t>Understanding the historical context of financial markets is crucial for investment professionals seeking to make informed decisions in today’s complex landscape. This exploration of historical dat…</t>
  </si>
  <si>
    <t>Green and Transition Finance on the Municipal Level: Case of Huzhou City</t>
  </si>
  <si>
    <t>Discover Huzhou’s net-zero strategies: digital tools, local taxonomies, policy incentives, and finance frameworks for sustainable, equitable growth.</t>
  </si>
  <si>
    <t>RASITEM-949</t>
  </si>
  <si>
    <t>Attribution of Portfolios with Climate-Related Signals</t>
  </si>
  <si>
    <t>This paper explores the attribution of portfolio returns driven by climate-related signals, a critical factor for investment professionals navigating the transition to net zero.</t>
  </si>
  <si>
    <t>RASITEM-950</t>
  </si>
  <si>
    <t>When Tariffs Hit: Stocks, Bonds, and Volatility</t>
  </si>
  <si>
    <t>Tariff threats are sending analysts’ heads spinning. What will be the consequences for stocks, bonds, and volatility?</t>
  </si>
  <si>
    <t>Carmen Nuzzo: Insights from the Transition Pathway Initiative Centre</t>
  </si>
  <si>
    <t>In this episode of the Sustainability Story podcast, host Nicole Gehrig welcomes Dr. Carmen Nuzzo, executive director of the Transition Pathway Initiative Centre (TPI Centre) at the London School of Economics and Political Science. The conversation centers around the TPI Centre's mission as the academic partner of the global investor initiative, highlighting the TPI tools, which provide independent, authoritative research and open-access data on corporate, bank, and sovereign entities’ progress in transitioning to a low-carbon economy. Carmen explains how investors can leverage these tools to assess sustainability efforts and make informed decisions in their investment strategies. Join us for insights into the vital role of data in driving sustainable investment practices.</t>
  </si>
  <si>
    <t>RASITEM-961</t>
  </si>
  <si>
    <t>Guidance Statement for OCIO Portfolios</t>
  </si>
  <si>
    <t>RASITEM-200</t>
  </si>
  <si>
    <t>Agency Risk in the Lower Middle Market: A Guide for PE Professionals</t>
  </si>
  <si>
    <t>If there was a Wild West in Private Equity (PE), it would be the Lower Middle Market (LMM) — the ecosystem of companies with revenues between $5 million and $50 million. The LMM offers lucrat…</t>
  </si>
  <si>
    <t>Climbing the Ladder in Finance: The PIE Framework for Investment Professionals</t>
  </si>
  <si>
    <t>Promotions require more than just hard work and results. By mastering the PIE framework, you’ll position yourself for long-term career success.</t>
  </si>
  <si>
    <t>Response to PCAOB Firm Reporting Proposal</t>
  </si>
  <si>
    <t>CFA Institute comments on the PCAOB Rulemaking Docket Matter No. 055, Firm Reporting Metrics.</t>
  </si>
  <si>
    <t>RASITEM-1005</t>
  </si>
  <si>
    <t>The Endowment Syndrome: Why Elite Funds Are Falling Behind</t>
  </si>
  <si>
    <t>Endowments have long been considered elite investors, but outdated strategies and skyrocketing costs are eroding their edge</t>
  </si>
  <si>
    <t>Influence and Predictive Value of Seeking Alpha Articles</t>
  </si>
  <si>
    <t>Recommendations of Seeking Alpha authors can affect trading activity. Tentative evidence suggests that profitable strategies can be based on these factors.</t>
  </si>
  <si>
    <t>RASITEM-943</t>
  </si>
  <si>
    <t>Navigating Troubled Waters: What the Surge in Bankruptcy Filings Means for the Economy</t>
  </si>
  <si>
    <t>Bankruptcy filings are surging. As we brace for what lies ahead, it’s essential to recognize the potential for a repeat of past crises and prepare accordingly.</t>
  </si>
  <si>
    <t>Amanda Voegeli, CFA: Insights from Canadian Pension Plans</t>
  </si>
  <si>
    <t>Mike Wallberg, CFA, welcomes Amanda Voegeli, CFA, President and Managing Partner of Southlea Group, to discuss the unique landscape of Canadian public sector pension plans. The conversation dives into the competitive challenges these plans face in attracting and retaining talent compared to private finance giants such as Blackstone and Goldman Sachs. Amanda also highlights findings from a recent study by Southlea Group that sheds light on compensation strategies and talent retention within these massive public entities. Tune in for valuable perspectives on the intersection of pension management and human capital in Canada.</t>
  </si>
  <si>
    <t>Guidance Statement for OCIO Portfolios - Adopting Release</t>
  </si>
  <si>
    <t>RASITEM-975</t>
  </si>
  <si>
    <t>Reconciling Portfolio Diversification with a Shrinking Carbon Footprint</t>
  </si>
  <si>
    <t>This paper emphasizes the need for balancing environmental objectives with portfolio stability.</t>
  </si>
  <si>
    <t>RASITEM-947</t>
  </si>
  <si>
    <t>Carbonomics: The Economics of Reaching Net Zero</t>
  </si>
  <si>
    <t>The latest update shows that low-carbon technologies are becoming more affordable &amp; those competing with natural gas are becoming more expensive.</t>
  </si>
  <si>
    <t>RASITEM-948</t>
  </si>
  <si>
    <t>Infrastructure Debt: Unlocking Investment Opportunities in a Transforming Economy</t>
  </si>
  <si>
    <t>What makes infrastructure debt a compelling asset class?</t>
  </si>
  <si>
    <t>Cliff Asness Talks Quantitative Strategies and the Less Efficient Market Hypothesis</t>
  </si>
  <si>
    <t>Cliff Asness, co-founder of AQR Capital Management, shares his origin story, detailing his academic background at the University of Chicago, where he was influenced by prominent figures like Eugene Fama, who encouraged him to explore momentum investing although Fama did not think it could possibly work. Asness recounts his transition from portfolio manager at Goldman Sachs to co-founder and principal research at AQR Capital, one of the best-known investment management firms in the world. He reflects on the tumultuous market period after AQR’s founding in 1998, when the nascent firm almost went out of business. The conversation addresses market efficiency, with Asness presenting his views on the "Less Efficient Market Hypothesis." Despite advancements in technology and data availability, he says, the processing of information has not necessarily improved, leading to inefficiencies in the market. Asness discusses the impact of passive investing on market dynamics and the challenges of generating alpha in a landscape where traditional value investing has performed poorly. The episode concludes with Asness sharing insights on the role of machine learning in quantitative finance, emphasizing its potential to enhance research and signal generation while maintaining a balance with economic theory.</t>
  </si>
  <si>
    <t>HealthTech, Access, and Financial Fluency: The Future of Women and Alts</t>
  </si>
  <si>
    <t>Women are reshaping the world of alternative investments, driven by growing wealth, increased financial fluency, and expanding access to new platforms. From healthcare innovations to blockchain-pow…</t>
  </si>
  <si>
    <t>Monika Freyman, CFA: Practical Advice on Investing for Net Zero</t>
  </si>
  <si>
    <t>Host Deborah Kidd, CFA talks with Monika Freyman, CFA, Vice President of Sustainable Investing at Addenda Capital, about the challenges asset owners and asset managers face when aiming to protect portfolios from the financial impacts of climate change. Monika shares practical advice on developing a comprehensive investment policy, measuring and managing the complexities of climate risk, and balancing climate goals with fiduciary duty. She emphasizes the importance of adhering to fiduciary duty fundamentals by ensuring that investment practices remain sound when integrating climate considerations.</t>
  </si>
  <si>
    <t>A Reality Check on Private Markets: Part III</t>
  </si>
  <si>
    <t>Is IRR misleading investors? Discover the flaws in traditional performance measures and how solutions like NAV-to-NAV IRR can offer a clearer view of private market returns.</t>
  </si>
  <si>
    <t>Introduction and Automation Framework</t>
  </si>
  <si>
    <t>Explore the impact of generative AI on investment processes and discover automation tools with practical Python examples.</t>
  </si>
  <si>
    <t>RASITEM-963</t>
  </si>
  <si>
    <t>The Automation Ahead</t>
  </si>
  <si>
    <t>This series breaks down the reality of GenAI’s current state, guiding you through the innovations, &amp; risks of this new wave of investment automation.</t>
  </si>
  <si>
    <t>Low Probability of Loss: Why It Doesn’t Equal Low Risk in Investing</t>
  </si>
  <si>
    <t>In golf, a hole-in-one is a remarkable feat. The odds? Roughly one in 850,000 from a distance of 150 yards – practically a statistical anomaly. Yet, the 2023 LPGA tour recorded 20 such occurr…</t>
  </si>
  <si>
    <t>How Should Investors’ Long-Term Returns Be Measured?</t>
  </si>
  <si>
    <t>We highlight the importance of cash flow reinvestment and introduce “sustainable return” as the rate of withdrawal consistent capital preservation.</t>
  </si>
  <si>
    <t>RASITEM-882</t>
  </si>
  <si>
    <t>How Much Does ChatGPT Know about Finance?</t>
  </si>
  <si>
    <t>Analyzing finance applications of large language models (LLMs), this study identifies tradeoffs that can guide academics and practitioners.</t>
  </si>
  <si>
    <t>RASITEM-942</t>
  </si>
  <si>
    <t>From Equities to Real Assets: Key Trends Shaping Multi-Asset Investment</t>
  </si>
  <si>
    <t>Multi-asset managers need a reliable, data-driven foundation for constructing portfolios that are not only diversified but also aligned with global economic trends.</t>
  </si>
  <si>
    <t>CFA Institute Comment on FCA Call for Input</t>
  </si>
  <si>
    <t>CFA Institute has responded to the Call for Input on the introduction of the Consumer Duty</t>
  </si>
  <si>
    <t>RASITEM-987</t>
  </si>
  <si>
    <t>Rich Nuzum, CFA: Lessons from Top-Ranked Political Systems</t>
  </si>
  <si>
    <t>In this episode of the Enterprising Investor podcast, guest host Ryan Munson discusses the 2024 edition of the Mercer CFA Institute Global Pension Index with Mercer's Executive Director of Investments and Global Chief Investment Strategist, Rich Nuzum, CFA. Rich, who has extensive experience in providing investment advice and leading long-term savings reform projects, shares insights into the key features of robust pension systems and the challenges faced by underperforming ones.</t>
  </si>
  <si>
    <t>A Reality Check on Private Markets: Part II</t>
  </si>
  <si>
    <t>How does the internal rate of return (IRR) work and why do investors need to be careful not to view the metric as an equivalent measure to a rate of return on investments?</t>
  </si>
  <si>
    <t>Enterprise Site - Manual</t>
  </si>
  <si>
    <t>Glossary of Terms Found in the Code and Standards</t>
  </si>
  <si>
    <t>A Guide for Investment Analysts: Working with Historical Market Data</t>
  </si>
  <si>
    <t>Interested in working with older historical data? Pitfalls lurk for the unwary.</t>
  </si>
  <si>
    <t>A New Focus for Investor Climate Commitments</t>
  </si>
  <si>
    <t>The paper explores investors’ concerns about fiduciary duty and their role in addressing climate change.</t>
  </si>
  <si>
    <t>RASITEM-945</t>
  </si>
  <si>
    <t>3D Investing: Implications for Net Zero</t>
  </si>
  <si>
    <t>This paper presents an approach to integrating sustainability into portfolio optimization.</t>
  </si>
  <si>
    <t>RASITEM-946</t>
  </si>
  <si>
    <t>Net-Zero Investing: Solutions for Benchmarks, Incentives, and Time Horizons</t>
  </si>
  <si>
    <t>This paper highlights challenges in balancing investment objectives and addressing climate risks while driving real-world change.</t>
  </si>
  <si>
    <t>RASITEM-539</t>
  </si>
  <si>
    <t>GIPS Standards Trademark Guidelines Q&amp;A</t>
  </si>
  <si>
    <t>CFA Institute Research and Policy Center Supports COP29 Azerbaijan</t>
  </si>
  <si>
    <t>CFA Institute Research &amp; Policy Center Supports COP29 Azerbaijan. Securing a new goal on climate finance</t>
  </si>
  <si>
    <t>RASITEM-906</t>
  </si>
  <si>
    <t>Book Review: The M&amp;A Failure Trap</t>
  </si>
  <si>
    <t>Massive M&amp;A deals make headlines but too rarely make money for stockholders.</t>
  </si>
  <si>
    <t>RASITEM-973</t>
  </si>
  <si>
    <t>CFA Institute Views on Fiduciary Duty in the Context of Net-Zero Investing</t>
  </si>
  <si>
    <t>In this paper, CFA Institute outlines its views on fiduciary duty in net-zero investing.</t>
  </si>
  <si>
    <t>RASITEM-944</t>
  </si>
  <si>
    <t>The Tyranny of IRR: A Reality Check on Private Market Returns</t>
  </si>
  <si>
    <t>What makes most investors believe that private capital funds are such clear outperformers? The use of since-inception internal rate of return (IRR) as the industry’s preferred performance metric an…</t>
  </si>
  <si>
    <t>IOSCO World Investor Week 2024</t>
  </si>
  <si>
    <t>Through our research and advocacy efforts, we help investors navigate the challenges of current market conditions and we advocate for fair and liquid markets.</t>
  </si>
  <si>
    <t>RASITEM-859</t>
  </si>
  <si>
    <t>Global Ethics Day 2024</t>
  </si>
  <si>
    <t>RASITEM-862</t>
  </si>
  <si>
    <t>Roger Ibbotson on Stocks, Bonds, Bills, Inflation, and the Future of Finance and Humanity</t>
  </si>
  <si>
    <t>Roger G. Ibbotson, Professor Emeritus at Yale School of Management and chairman and CIO of Zebra Capital Management LLC, has authored numerous articles and books, including Stocks, Bonds, Bills, and Inflation, which serves as a standard reference for information and capital market returns. Laurence B. Siegel is the Director of Research at the CFA Institute Research Foundation and a writer, speaker, and consultant. Siegel graduated from the University of Chicago with both a BA &amp; a MBA. His website is http://www.larrysiegel.org. Ibbotson and Siegel discuss the driving factors behind long-term returns, how human behavior and investor psychology intervene in financial decision-making, and the future of returns in an interconnected world. From systems of economic production to sustainable investing, they draw on decades of research in financial markets to dive further into these topics. Financial Thought Exchange is brought to you by the CFA Institute Research Foundation. If you would like to support the show and our work, please use the following donation link: https://rpc.cfainstitute.org/en/research-foundation/donate</t>
  </si>
  <si>
    <t>Escaping the Benchmark Trap: A Guide for Smarter Investing</t>
  </si>
  <si>
    <t>Is it time to eschew the benchmark trap in favor of Warren Buffett’s rule, “Don’t lose capital?”</t>
  </si>
  <si>
    <t>Comment Letter to Hong Kong Institute of CPAs on Sustainability Reporting</t>
  </si>
  <si>
    <t>This comment letter is on the general requirements for disclosure of sustainability-related financial information and climate-related disclosures</t>
  </si>
  <si>
    <t>RASITEM-972</t>
  </si>
  <si>
    <t>From Darwin to Wall Street: A Rebuttal</t>
  </si>
  <si>
    <t>The problem within finance is its philosophical core; that is, the worldview upon which our analytical frameworks are based.</t>
  </si>
  <si>
    <t>Clare Flynn Levy: Measuring Decision-Making Skill in Investing</t>
  </si>
  <si>
    <t>Founder and CEO of Essentia Analytics, Clare Flynn Levy, joins Mike Wallberg, CFA, to discuss the concept of the behavioral alpha score, a metric designed to assess an investor's decision-making skill. Drawing from her experience as an active equity fund manager, Clare explains the origins of the behavioral alpha score and its significance in the pursuit of sustainable investment alpha in an increasingly competitive landscape. She emphasizes that traditional methods of generating alpha, such as superior information, are no longer effective, highlighting the importance of understanding and improving one's own decision-making processes. Tune in to explore how behavioral analytics can enhance investment strategies and decision making.</t>
  </si>
  <si>
    <t>Retaining Top Investment Talent: Lessons Learned by Large Canadian Pension Plans</t>
  </si>
  <si>
    <t>The secret sauce of Canadian pension plan returns lies in their ability to attract top talent, carefully design compensation frameworks, and adapt to market conditions.</t>
  </si>
  <si>
    <t>Meet the Voices of Influence</t>
  </si>
  <si>
    <t>Authors and Contributors to the Achieving Net Zero content collection.</t>
  </si>
  <si>
    <t>Investment Innovations Toward Achieving Net Zero</t>
  </si>
  <si>
    <t>More than 50 authors from the United States, Europe, and Asia collaborated on 16 research projects. We will be publishing their papers through January 2025.</t>
  </si>
  <si>
    <t>The Hidden Environmental Costs of Tech Giants’ AI Investments</t>
  </si>
  <si>
    <t>Big tech is spending big on AI technologies. Training and operating them has raised concerns about environmental impact. What disclosures should sustainable investors demand?</t>
  </si>
  <si>
    <t>Exposure Draft GIPS Standards for Verifiers When Verifying Fiduciary Managers</t>
  </si>
  <si>
    <t>RASITEM-601</t>
  </si>
  <si>
    <t>CFA Institute Diversity, Equity, and Inclusion Code (APAC)</t>
  </si>
  <si>
    <t>The DEI code (APAC) is a set of principles developed to drive greater diversity, equity, and inclusion within the investment industry in this market.</t>
  </si>
  <si>
    <t>RASITEM-822</t>
  </si>
  <si>
    <t>CFA Institute Diversity, Equity, and Inclusion Code (APAC): Implementation Guidance</t>
  </si>
  <si>
    <t>Practical recommendations and strategies on incorporating the DEI Code into your practice in this market.</t>
  </si>
  <si>
    <t>Tools Used by System-Level Investors in Their Net-Zero Initiatives</t>
  </si>
  <si>
    <t>System-level investors see climate change as a portfolio risk, creating a fiduciary duty to mitigate it. This paper explores key tools.</t>
  </si>
  <si>
    <t>RASITEM-939</t>
  </si>
  <si>
    <t>Aligning Investments with the Paris Agreement</t>
  </si>
  <si>
    <t>This study examines two strategies for net-zero portfolios: Net Zero screens for engaging emitters and Paris Aligned Benchmarks to shift capital.</t>
  </si>
  <si>
    <t>RASITEM-940</t>
  </si>
  <si>
    <t>Introduction: Investment Innovations Toward Achieving Net Zero</t>
  </si>
  <si>
    <t>This book compiles insights to help investors manage climate risks, align portfolios, and support decarbonization efforts.</t>
  </si>
  <si>
    <t>RASITEM-938</t>
  </si>
  <si>
    <t>From Tweets to Trades: The Risks of Social Media in Investing</t>
  </si>
  <si>
    <t>Are you able to step outside the confines of social media echo chambers to make informed investment decisions?</t>
  </si>
  <si>
    <t>Lotta Moberg, CFA, and Brian Singer, CFA: Balancing Active and Passive Investment Horizons</t>
  </si>
  <si>
    <t>Anthony DeChellis hosts industry veterans Brian Singer, CFA, and Lotta Moberg, CFA, to discuss their recently released CFA Institute Research Foundation brief, Financial Entrepreneurship: Balancing Active and Passive Investment Horizons. The conversation explores the evolution of the asset management industry over the decades, highlighting shifts from traditional investment approaches to innovative strategies. Brian and Lotta share insights from their decade-long collaboration and the journey that led to their current research, shedding light on the changing landscape of finance and investment. Tune in to discover how these developments impact investors and the financial sector as a whole.</t>
  </si>
  <si>
    <t>The Current State of BRSR at Corporate India</t>
  </si>
  <si>
    <t>Analysis of Sustainability Reports of Indian companies indicating significant strides in reporting although issues on quality and consistency of data remain</t>
  </si>
  <si>
    <t>RASITEM-394</t>
  </si>
  <si>
    <t>CFA Institute EU and National Blueprints for the 2024-2029 Legislative Period</t>
  </si>
  <si>
    <t>This report outlines key EU capital market priorities, focusing on tech, sustainability, business conduct, pensions, with reform recommendations for resilience.</t>
  </si>
  <si>
    <t>RASITEM-517</t>
  </si>
  <si>
    <t>The Dollar's Exorbitant Privilege</t>
  </si>
  <si>
    <t>This report examines US public finance sustainability, future of the US dollar as reserve currency, risks from rising debt, &amp; investor confidence loss.</t>
  </si>
  <si>
    <t>RASITEM-933</t>
  </si>
  <si>
    <t>What Is Non-Real Impact in Carbon Metrics?</t>
  </si>
  <si>
    <t>Learn how market volatility can distort carbon metric comparisons over time, complicate medium-term target setting, and create additional reporting challenges.</t>
  </si>
  <si>
    <t>Wall Street’s Latest Flood: Private Credit</t>
  </si>
  <si>
    <t>Private credit is a treacherous swamp full of opportunists. Is your consultant capable of defying the formidable odds of success?</t>
  </si>
  <si>
    <t>Unlocking Stock Market Success: Why You Should Embrace the Skew</t>
  </si>
  <si>
    <t>By learning to appreciate positive skew and its associated tail events, investors can unlock the full potential of stock market gains.</t>
  </si>
  <si>
    <t>An Effective Tool for Net Zero: A Foundational Overview of Global Carbon Markets</t>
  </si>
  <si>
    <t>This report shows that global carbon markets (GCMs) are key for net-zero emissions, offering market-driven tools to price carbon &amp; efficiently manage emissions.</t>
  </si>
  <si>
    <t>RASITEM-580</t>
  </si>
  <si>
    <t>AI’s Game-Changing Potential in Banking: Are You Ready for the Regulatory Risks?</t>
  </si>
  <si>
    <t>As regulators continue to refine their understanding of AI and big data, financial institutions have an opportunity to shape the regulatory landscape by participating in discussions and implementin…</t>
  </si>
  <si>
    <t>Financial Analysts Journal, Fourth Quarter, 2024, Vol. 80 No. 4</t>
  </si>
  <si>
    <t>This PDF contains the complete Fourth Quarter 2024 issue of the Financial Analysts Journal.</t>
  </si>
  <si>
    <t>RASITEM-935</t>
  </si>
  <si>
    <t>AI in Investment Management: Ethics Case Study Part II</t>
  </si>
  <si>
    <t>The use of AI technology in the investment management process and client communications holds many ethical dimensions. This is the second part of a case study through the lens of CFA Institute&amp;#821…</t>
  </si>
  <si>
    <t>Book Review: Resistance Money: A Philosophical Case for Bitcoin</t>
  </si>
  <si>
    <t>Should I add bitcoin to my portfolio? If not, why not? This book will help advisors field these tough client questions.</t>
  </si>
  <si>
    <t>Modeling Climate Transition Risk: A Network Approach</t>
  </si>
  <si>
    <t>This report underscores the profound impact that climate transition risks can have on the financial system.</t>
  </si>
  <si>
    <t>RASITEM-501</t>
  </si>
  <si>
    <t>The Alternative Investment Gender Gap: Marketing to Female Clients</t>
  </si>
  <si>
    <t>What are women’s favorite alternative investments? What marketing strategies resonate with women, and which one’s don’t?</t>
  </si>
  <si>
    <t>Conversations with Frank Fabozzi, CFA, Featuring Jason Hsu</t>
  </si>
  <si>
    <t>Fabozzi speaks with Jason Hsu, Founder and CIO of Rayliant Global Advisors</t>
  </si>
  <si>
    <t>Mercer CFA Institute Global Pension Index 2024</t>
  </si>
  <si>
    <t>This report rates global pension systems, recommending reforms to improve outcomes and participant trust in an era of aging populations.</t>
  </si>
  <si>
    <t>Mercer CFA Institute Global Pension Index</t>
  </si>
  <si>
    <t>RASITEM-817</t>
  </si>
  <si>
    <t>Stephen Foerster, CFA: Trailblazers, Heroes, and Crooks</t>
  </si>
  <si>
    <t>Stephen Foerster, CFA, discusses his new book, "Trailblazers Heroes and Crooks: Stories to Make You a Smarter Investor." In the book, Professor Foerster shares intriguing stories that illustrate valuable lessons for investors, drawing from diverse topics such as professional sports, fraud cases, and even wildlife encounters. The conversation kicks off with a fascinating tale involving Warren Buffett's early investment in the 1960s, featuring the notorious figure Tino DeAngelis and an anonymous tipster known as The Voice. Dr. Foerster emphasizes the importance of learning from history beyond just financial metrics, encouraging investors to consider the broader context of their decisions. Tune in for a rich discussion about the lessons that can be gleaned from both triumphs and missteps in the investment world.</t>
  </si>
  <si>
    <t>Happy 60th Anniversary CAPM! Why the Capital Asset Pricing Model Still Matters</t>
  </si>
  <si>
    <t>The CAPM has its critics. Yet, the model, introduced by Bill Sharpe in 1964, remains front and center in academia and in practice.</t>
  </si>
  <si>
    <t>AI in Investment Management: Ethics Case Study</t>
  </si>
  <si>
    <t>Can you identify the ethical issues that arise in this specific use case of AI in the investment management process and related client communications?</t>
  </si>
  <si>
    <t>Accessing Private Markets: What Does It Cost?</t>
  </si>
  <si>
    <t>Applying a novel model to a proprietary dataset, this study evaluates the impact of financial intermediation costs on investor returns.</t>
  </si>
  <si>
    <t>RASITEM-866</t>
  </si>
  <si>
    <t>An Industry in Transition: AI Top of Mind in 2024 Asset Manager Survey</t>
  </si>
  <si>
    <t>The Index Industry Association’s 2024 asset manager survey reveals a much deeper set of challenges, opportunities, hopes, and concerns.</t>
  </si>
  <si>
    <t>Are Institutional Investors Meeting Their Goals? Spotlight on Earnings Objectives</t>
  </si>
  <si>
    <t>Insitutional investors who have doggedly pursued active management should heed the advice of tennis great Bill Tilden: “Never change a winning game; always change a losing one.”</t>
  </si>
  <si>
    <t>GIPS Annual: The Best Conference Yet! Digital Content Package Available</t>
  </si>
  <si>
    <t>Get the digital package and have the 28th Annual GIPS Standards Annual Conference at your fingertips.</t>
  </si>
  <si>
    <t>Dean Hand: Measuring Success in Impact Investing</t>
  </si>
  <si>
    <t>Host Nicole Gehrig welcomes Dean Hand, Chief Research Officer at the Global Impact Investing Network (GIIN). They delve into the critical topic of impact investing, clarifying its definition amidst common misconceptions in the investment marketplace. Dean shares insights on the GIIN's role in promoting impact investing and its commitment to developing effective practices that address global challenges. The episode highlights the importance of investing with the intention to generate positive and measurable social and environmental outcomes. Tune in to gain insights into the role of impact investing in addressing the world's pressing challenges.</t>
  </si>
  <si>
    <t>RASITEM-802</t>
  </si>
  <si>
    <t>Investment Opportunities in Mexico</t>
  </si>
  <si>
    <t>With its large youth sector, thriving startup and fintech ecosystems, and a close relationship with the United States, Mexico represents a significant investment destination for those looking to di…</t>
  </si>
  <si>
    <t>Factor Premiums: An Eternal Feature of Financial Markets</t>
  </si>
  <si>
    <t>These research results should give investors greater confidence in the robustness of factor premiums, reinforcing their utility in crafting effective investment strategies.</t>
  </si>
  <si>
    <t>Stephanie Baker: Punishing Putin</t>
  </si>
  <si>
    <t>Mike Wallberg welcomes senior Bloomberg writer Stephanie Baker to discuss her new book, "Punishing Putin: Inside the Global Economic War to Bring Down Russia." The book offers an in-depth analysis of the West's response to Russia's full-scale invasion in February 2022. Stephanie shares insights from her extensive reporting and how her experiences in Moscow during the 1990s shape her perspective on the drastic economic shifts resulting from the invasion. The conversation delves into the profound implications of this geopolitical crisis and the end of Russia's 30 years of economic integration with the West. Tune in to gain a deeper understanding of the efforts to confront Russia in the wake of the invasion.</t>
  </si>
  <si>
    <t>What Determines Consumer Sentiment and Business Confidence?</t>
  </si>
  <si>
    <t>Are the traditional indicators of consumer sentiment and business confidence relevant anymore?</t>
  </si>
  <si>
    <t>Supercharge Your Network: 5 Tips to Jumpstart Old Connections</t>
  </si>
  <si>
    <t>Here are some tips to bring your “rusty relationships” back to life.</t>
  </si>
  <si>
    <t>For Plan Sponsors: Understanding Investment Vehicles and Fees</t>
  </si>
  <si>
    <t>Plan sponsors would be wise to focus on investment vehicle choice and fee structure. Share class choice impacts fees and investment performance.</t>
  </si>
  <si>
    <t>So, You Want to be an Investment Consultant?</t>
  </si>
  <si>
    <t>Investment consulting is continually evolving. As technology evolves, so will our approaches, yet the core of consulting — relationship-driven, strategic advice — will remain steadfast.…</t>
  </si>
  <si>
    <t>Comment Letter to the PCAOB on their Firm and Engagement Metrics Proposal</t>
  </si>
  <si>
    <t>CFA Institute comments on the PCAOB Rulemaking Docket Matter No. 041, Firm and Engagement Metrics.</t>
  </si>
  <si>
    <t>RASITEM-911</t>
  </si>
  <si>
    <t>Book Excerpt: Trailblazers, Heroes, and Crooks</t>
  </si>
  <si>
    <t>We rely on autopilots in investing. Stephen Foerster draws on lessons from aviation to demonstrate that we often don’t understand how they work and their limitations.</t>
  </si>
  <si>
    <t>Time-Varying Drivers of Stock Prices</t>
  </si>
  <si>
    <t>New evidence indicates that different types of subjective expectations have time-varying roles in explaining stock price variations.</t>
  </si>
  <si>
    <t>RASITEM-856</t>
  </si>
  <si>
    <t>Index Investing and Factor Strategies</t>
  </si>
  <si>
    <t>Research &amp; Policy Center addresses how index investing and factor strategies continue to shape the financial industry.</t>
  </si>
  <si>
    <t>RASITEM-865</t>
  </si>
  <si>
    <t>Book Review: The Puzzle of Sustainable Investment</t>
  </si>
  <si>
    <t>Lukasz Pomorski adeptly discusses the good, the bad, and the unknown of sustainable investing while acknowledging that the answer to some of the critical questions is the dreaded “it depends.”</t>
  </si>
  <si>
    <t>Conversations with Frank Fabozzi, CFA, Featuring Meir Statman</t>
  </si>
  <si>
    <t>This episode features Meir Statman, the Glenn Klimek Professor of Finance at Santa Clara University.</t>
  </si>
  <si>
    <t>Identifying Crises and the Economic Significance of Avoiding Them</t>
  </si>
  <si>
    <t>By minimizing exposure to severe market downturns, investors can achieve higher risk-adjusted returns, preserve capital, and avoid the psychological toll of significant losses.</t>
  </si>
  <si>
    <t>Drew Estes, CFA: Investing through an Evolutionary Lens</t>
  </si>
  <si>
    <t>Drew Estes, CFA, a portfolio manager at Banyan Capital Management, and host Mike Wallberg, CFA, discuss Drew’s thought-provoking article, "Commercial Evolution," which explores the intersection of evolutionary biology and investment strategies. He shares his disillusionment with traditional economic theories, particularly equilibrium theory, and advocates for a broader understanding of economics by incorporating biological concepts. Drew explains how both economists and biologists study the same phenomenon—evolution—and highlights the importance of replication, heritable traits, and variability in commerce. Listen now to discover how evolutionary theory can lead to smarter investment decisions.</t>
  </si>
  <si>
    <t>Global Fungible Money Flows Heighten Volatility Risks</t>
  </si>
  <si>
    <t>Rapid yen appreciation in the third quarter triggered a brief-but-disruptive volatility surge across major asset markets, demonstrating the fleeting nature of “liquidity-on-loan.”</t>
  </si>
  <si>
    <t>How to Think About Risk: Howard Marks’s Comprehensive Guide</t>
  </si>
  <si>
    <t>Howard Marks’s approach to risk emphasizes the importance of understanding risk as the probability of loss, not volatility, and managing it through careful judgment and strategic thinking.</t>
  </si>
  <si>
    <t>General Responsibilities of the Auditor in Conducting an Audit and Amendments to PCAOB Standards</t>
  </si>
  <si>
    <t>Comment Letter to the SEC supporting the PCAOB’s Standard, “General Responsibilities of the Auditor in Conducting an Audit and Amendments to PCAOB Standards”</t>
  </si>
  <si>
    <t>RASITEM-880</t>
  </si>
  <si>
    <t>PCAOB’s Standard, “A Firm's System of Quality Control and Other Amendments”</t>
  </si>
  <si>
    <t>CFA comments on the SEC Filing of PCAOB’s Standard, “A Firm's System of Quality Control and Other Amendments”</t>
  </si>
  <si>
    <t>RASITEM-881</t>
  </si>
  <si>
    <t>Distress Investing: Crime Scene Investigation</t>
  </si>
  <si>
    <t>In the underbelly of private markets lies the main culprit behind corporate failures: defective capital structuring.</t>
  </si>
  <si>
    <t>How to Build a Better ESG Fund Classification System</t>
  </si>
  <si>
    <t>We see this report as a starting point for improving ESG fund classification.</t>
  </si>
  <si>
    <t>RASITEM-162</t>
  </si>
  <si>
    <t>Revisiting the Factor Zoo: How Time Horizon Impacts the Efficacy of Investment Factors</t>
  </si>
  <si>
    <t>Don’t ignore serial dependencies in your factor portfolio.</t>
  </si>
  <si>
    <t>Jane Thostrup Jagd: Aligning Company Boards, Investors, and Sustainability Goals</t>
  </si>
  <si>
    <t>Listen in as Dr. Jane Thostrup Jagd, Director of Net Zero Finance at We Mean Business Coalition, and Josina Kamerling, Head of EMEA Regulatory Outreach at CFA Institute, discuss the necessity of integrating sustainability departments within companies, particularly in collaboration with financial teams. The challenge lies in ensuring that knowledge about sustainability extends beyond mere compliance and reaches all levels of the organization. There is a call for greater openness from financial professionals towards sustainability agendas. The conversation also touches on the readiness of investors to comprehend and utilize new sustainability reports, highlighting a current gap in understanding that needs to be addressed for effective implementation in the future. #Sustainability #SustainabilityStory #NetZero #EURegulations</t>
  </si>
  <si>
    <t>Research Foundation Publications</t>
  </si>
  <si>
    <t>Find research projects, scholarly articles, and publications from the CFA Institute Research Foundation. Our investment management professional database contains the research you need.</t>
  </si>
  <si>
    <t>Leadership</t>
  </si>
  <si>
    <t>Meet the members of the CFA Institute Research &amp; Policy Center Leadership Team</t>
  </si>
  <si>
    <t>Viewpoints</t>
  </si>
  <si>
    <t>The Research and Policy Center is a global insights accelerator that engages, convenes, and influences world thought leaders, policymakers, and decision makers in the investment industry. Our viewpoints are published in leading global news outlets.</t>
  </si>
  <si>
    <t>The Research and Policy Center Celebrates One Year</t>
  </si>
  <si>
    <t>The Research &amp; Policy Center celebrates one year by providing the high-performing content of that year.</t>
  </si>
  <si>
    <t>Dangers and Opportunities Posed by the AI Skills Gap in Investment Management</t>
  </si>
  <si>
    <t>AI is more than just another technology. It is a transformative force with the potential to redefine investment management. The industry’s most significant barrier to harnessing this power is…</t>
  </si>
  <si>
    <t>How Machine Learning Is Transforming Portfolio Optimization</t>
  </si>
  <si>
    <t>Using machine learning algorithms in portfolio optimization is a growing trend that investors should pay attention to.</t>
  </si>
  <si>
    <t>RASITEM-889</t>
  </si>
  <si>
    <t>CFA Institute/IAA Issue Survey Report on Firm Practices for Complying with the SEC Marketing Rule</t>
  </si>
  <si>
    <t>Survey results: How firms are dealing with some of the most challenging issues in the SEC Marketing Rule.</t>
  </si>
  <si>
    <t>Navigating the Risks of AI in Finance: Data Governance and Management Are Critical</t>
  </si>
  <si>
    <t>Big data-driven AI in financial services is a technology that augments human capabilities. We are living in countries governed by the rule of law, and only humans can adopt safeguards, make decisio…</t>
  </si>
  <si>
    <t>Jordan Doyle and Genevieve Hayman: The Rise of Index-Based Strategies</t>
  </si>
  <si>
    <t>Join as Jordan Doyle and Genevieve Hayman discuss their recent report, "Smart Beta, Direct Indexing, and Index-Based Investment Strategies." The conversation explores the historical context and substantial growth of index investing, highlighting the expansion of index ETFs, mutual funds, and smart beta ETFs. Genevieve and Jordan provide insights into how these strategies should be understood and integrated within client portfolios. Tune in to gain a deeper understanding of the dynamic world of index-based investment strategies.</t>
  </si>
  <si>
    <t>RASITEM-855</t>
  </si>
  <si>
    <t>Data from September 1,2024- December 31, 2025</t>
  </si>
  <si>
    <t>Start Date</t>
  </si>
  <si>
    <t>End Date</t>
  </si>
  <si>
    <t xml:space="preserve">Total Content by Type and Contributor </t>
  </si>
  <si>
    <t>Production By Month</t>
  </si>
  <si>
    <t>Type</t>
  </si>
  <si>
    <t>Total</t>
  </si>
  <si>
    <t>Month</t>
  </si>
  <si>
    <t>September '24</t>
  </si>
  <si>
    <t>October '24</t>
  </si>
  <si>
    <t>November '24</t>
  </si>
  <si>
    <t>December '24</t>
  </si>
  <si>
    <t>January '25</t>
  </si>
  <si>
    <t>February '25</t>
  </si>
  <si>
    <t>March '25</t>
  </si>
  <si>
    <t>April '25</t>
  </si>
  <si>
    <t>May '25</t>
  </si>
  <si>
    <t>June '25</t>
  </si>
  <si>
    <t>July '25</t>
  </si>
  <si>
    <t>FAJ issue</t>
  </si>
  <si>
    <t>August '25</t>
  </si>
  <si>
    <t>September '25</t>
  </si>
  <si>
    <t>October '25</t>
  </si>
  <si>
    <t>November '25</t>
  </si>
  <si>
    <t>December '25</t>
  </si>
  <si>
    <t>Derivative content - Abstract &amp; Overview</t>
  </si>
  <si>
    <t>External publication / op-ed</t>
  </si>
  <si>
    <t>Newsletter</t>
  </si>
  <si>
    <t>Whitepaper</t>
  </si>
  <si>
    <t>Total by Contributor</t>
  </si>
  <si>
    <t>Total as a %</t>
  </si>
  <si>
    <t>Total Content By Topic</t>
  </si>
  <si>
    <t>Total Content By Category</t>
  </si>
  <si>
    <t>3:1 Weighting</t>
  </si>
  <si>
    <t>Topic 1</t>
  </si>
  <si>
    <t>%</t>
  </si>
  <si>
    <t>Topic 1 +2</t>
  </si>
  <si>
    <t>Avg% (1+2)</t>
  </si>
  <si>
    <t>Any% (1or2)</t>
  </si>
  <si>
    <t>Topic 2</t>
  </si>
  <si>
    <t>Topic</t>
  </si>
  <si>
    <t>1st</t>
  </si>
  <si>
    <t>2nd</t>
  </si>
  <si>
    <t>Weighted Score</t>
  </si>
  <si>
    <t>Total Content by Series</t>
  </si>
  <si>
    <t>% of Total Content</t>
  </si>
  <si>
    <t>% of Series</t>
  </si>
  <si>
    <t>Totals by Series</t>
  </si>
  <si>
    <t>Content Logged in Jira</t>
  </si>
  <si>
    <t>% of Total</t>
  </si>
  <si>
    <t>No</t>
  </si>
  <si>
    <t>Yes</t>
  </si>
  <si>
    <t>Summary</t>
  </si>
  <si>
    <t>Issue key</t>
  </si>
  <si>
    <t>Issue id</t>
  </si>
  <si>
    <t>Issue Type</t>
  </si>
  <si>
    <t>Status</t>
  </si>
  <si>
    <t>Project key</t>
  </si>
  <si>
    <t>Custom field (Actual end date)</t>
  </si>
  <si>
    <t>Project name</t>
  </si>
  <si>
    <t>Project type</t>
  </si>
  <si>
    <t>Project lead</t>
  </si>
  <si>
    <t>Project lead id</t>
  </si>
  <si>
    <t>Project description</t>
  </si>
  <si>
    <t>Project url</t>
  </si>
  <si>
    <t>Priority</t>
  </si>
  <si>
    <t>Resolution</t>
  </si>
  <si>
    <t>Assignee</t>
  </si>
  <si>
    <t>Assignee Id</t>
  </si>
  <si>
    <t>Reporter</t>
  </si>
  <si>
    <t>Reporter Id</t>
  </si>
  <si>
    <t>Creator</t>
  </si>
  <si>
    <t>Creator Id</t>
  </si>
  <si>
    <t>Created</t>
  </si>
  <si>
    <t>Updated</t>
  </si>
  <si>
    <t>Last Viewed</t>
  </si>
  <si>
    <t>Resolved</t>
  </si>
  <si>
    <t>Components</t>
  </si>
  <si>
    <t>Due date</t>
  </si>
  <si>
    <t>Labels</t>
  </si>
  <si>
    <t>Environment</t>
  </si>
  <si>
    <t>Watchers</t>
  </si>
  <si>
    <t>Watchers Id</t>
  </si>
  <si>
    <t>Original estimate</t>
  </si>
  <si>
    <t>Remaining Estimate</t>
  </si>
  <si>
    <t>Time Spent</t>
  </si>
  <si>
    <t>Work Ratio</t>
  </si>
  <si>
    <t>Î£ Original Estimate</t>
  </si>
  <si>
    <t>Î£ Remaining Estimate</t>
  </si>
  <si>
    <t>Î£ Time Spent</t>
  </si>
  <si>
    <t>Security Level</t>
  </si>
  <si>
    <t>Inward issue link (Action item)</t>
  </si>
  <si>
    <t>Outward issue link (Action item)</t>
  </si>
  <si>
    <t>Inward issue link (Discovery - Connected)</t>
  </si>
  <si>
    <t>Outward issue link (Discovery - Connected)</t>
  </si>
  <si>
    <t>Inward issue link (Problem/Incident)</t>
  </si>
  <si>
    <t>Outward issue link (Problem/Incident)</t>
  </si>
  <si>
    <t>Inward issue link (Relates)</t>
  </si>
  <si>
    <t>Outward issue link (Relates)</t>
  </si>
  <si>
    <t>Inward issue link (Support)</t>
  </si>
  <si>
    <t>Outward issue link (Support)</t>
  </si>
  <si>
    <t>Attachment</t>
  </si>
  <si>
    <t>Custom field ( Milestone)</t>
  </si>
  <si>
    <t>Custom field ( Source of truth)</t>
  </si>
  <si>
    <t>Custom field ( test set up)</t>
  </si>
  <si>
    <t>Custom field (# posts)</t>
  </si>
  <si>
    <t>Custom field (AI Work Type)</t>
  </si>
  <si>
    <t>Custom field (Acceptance Criteria)</t>
  </si>
  <si>
    <t>Custom field (Access / Permissions Request Type)</t>
  </si>
  <si>
    <t>Custom field (Action)</t>
  </si>
  <si>
    <t>Custom field (Action Item(s))</t>
  </si>
  <si>
    <t>Custom field (Action Item(s) max 255)</t>
  </si>
  <si>
    <t>Custom field (Active)</t>
  </si>
  <si>
    <t>Custom field (Activity status)</t>
  </si>
  <si>
    <t>Custom field (Actual Results)</t>
  </si>
  <si>
    <t>Custom field (Actual end date time)</t>
  </si>
  <si>
    <t>Custom field (Actual start date)</t>
  </si>
  <si>
    <t>Custom field (Actual start date time)</t>
  </si>
  <si>
    <t>Custom field (Additional Description)</t>
  </si>
  <si>
    <t>Custom field (Additional Details)</t>
  </si>
  <si>
    <t>Custom field (Additional Details )</t>
  </si>
  <si>
    <t>Custom field (Additional info)</t>
  </si>
  <si>
    <t>Custom field (Additional notes )</t>
  </si>
  <si>
    <t>Custom field (Adobe Analytics Due Date)</t>
  </si>
  <si>
    <t>Custom field (Adobe Analytics Options)</t>
  </si>
  <si>
    <t>Custom field (Affected hardware)</t>
  </si>
  <si>
    <t>Custom field (Affected services)</t>
  </si>
  <si>
    <t>Custom field (Alert Id)</t>
  </si>
  <si>
    <t>Custom field (Allocated Budget (USD))</t>
  </si>
  <si>
    <t>Custom field (Allocation)</t>
  </si>
  <si>
    <t>Custom field (Alternative investments preference)</t>
  </si>
  <si>
    <t>Custom field (Always-on)</t>
  </si>
  <si>
    <t>Custom field (Application Tier)</t>
  </si>
  <si>
    <t>Custom field (Approvals)</t>
  </si>
  <si>
    <t>Custom field (Are there changes to your banking information?)</t>
  </si>
  <si>
    <t>Custom field (Are you currently, or plan to be this year, enrolled as a candidate in any CFA Institute-managed exam program (e.g. CFA charter, CIPM certificate, ESG certificate, etc.)?)</t>
  </si>
  <si>
    <t>Custom field (Are you updating the positioning/messaging of a product?)</t>
  </si>
  <si>
    <t>Custom field (Asset)</t>
  </si>
  <si>
    <t>Custom field (Association Count)</t>
  </si>
  <si>
    <t>Custom field (Associations)</t>
  </si>
  <si>
    <t>Custom field (Atlassian project)</t>
  </si>
  <si>
    <t>Custom field (Atlassian project status)</t>
  </si>
  <si>
    <t>Custom field (Attestation Section)</t>
  </si>
  <si>
    <t>Custom field (Attestation section test)</t>
  </si>
  <si>
    <t>Custom field (Audience other)</t>
  </si>
  <si>
    <t>Custom field (Azure DevOps Team Assignment)</t>
  </si>
  <si>
    <t>Custom field (Azure DevOps Workitem ID)</t>
  </si>
  <si>
    <t>Custom field (Azure DevOps Workitem Status)</t>
  </si>
  <si>
    <t>Custom field (Azure DevOps Workitem Updated Date)</t>
  </si>
  <si>
    <t>Custom field (Background Information for Technical Due Diligence)</t>
  </si>
  <si>
    <t>Custom field (Backlog Status)</t>
  </si>
  <si>
    <t>Custom field (Backout plan)</t>
  </si>
  <si>
    <t>Custom field (Brief Description)</t>
  </si>
  <si>
    <t>Custom field (Brief description)</t>
  </si>
  <si>
    <t>Custom field (Budget)</t>
  </si>
  <si>
    <t>Custom field (Budget recommendations needed?)</t>
  </si>
  <si>
    <t>Custom field (Business Request Type)</t>
  </si>
  <si>
    <t>Custom field (Business Service)</t>
  </si>
  <si>
    <t>Custom field (Business Unit)</t>
  </si>
  <si>
    <t>Custom field (Business value)</t>
  </si>
  <si>
    <t>Custom field (CFA Program)</t>
  </si>
  <si>
    <t>Custom field (CFA Relationship)</t>
  </si>
  <si>
    <t>Custom field (COE)</t>
  </si>
  <si>
    <t>Custom field (COI Disclosure Complete)</t>
  </si>
  <si>
    <t>Custom field (CRM List Owner)</t>
  </si>
  <si>
    <t>Custom field (CTA Label Name)</t>
  </si>
  <si>
    <t>Custom field (Campaign Context)</t>
  </si>
  <si>
    <t>Custom field (Can add Matters?)</t>
  </si>
  <si>
    <t>Custom field (Can be a Matter Manager?)</t>
  </si>
  <si>
    <t>Custom field (Category)</t>
  </si>
  <si>
    <t>Custom field (Category &amp; Sub-Category)</t>
  </si>
  <si>
    <t>Custom field (Category &amp; Sub-Category Onit)</t>
  </si>
  <si>
    <t>Custom field (Change Intent)</t>
  </si>
  <si>
    <t>Custom field (Change Risk Description)</t>
  </si>
  <si>
    <t>Custom field (Change Source)</t>
  </si>
  <si>
    <t>Custom field (Change completion date)</t>
  </si>
  <si>
    <t>Custom field (Change reason)</t>
  </si>
  <si>
    <t>Custom field (Change risk)</t>
  </si>
  <si>
    <t>Custom field (Change start date)</t>
  </si>
  <si>
    <t>Custom field (Change type)</t>
  </si>
  <si>
    <t>Custom field (Charter)</t>
  </si>
  <si>
    <t>Custom field (Checklist)</t>
  </si>
  <si>
    <t>Custom field (Checklist Completed)</t>
  </si>
  <si>
    <t>Custom field (Checklist Content YAML)</t>
  </si>
  <si>
    <t>Custom field (Checklist Progress)</t>
  </si>
  <si>
    <t>Custom field (Checklist Progress %)</t>
  </si>
  <si>
    <t>Custom field (Checklist Text)</t>
  </si>
  <si>
    <t>Custom field (Checklist Text (view-only))</t>
  </si>
  <si>
    <t>Custom field (City)</t>
  </si>
  <si>
    <t>Custom field (Climate risk valuation investing preference)</t>
  </si>
  <si>
    <t>Custom field (Comments)</t>
  </si>
  <si>
    <t>Custom field (Comments on Status)</t>
  </si>
  <si>
    <t>Custom field (Confidence)</t>
  </si>
  <si>
    <t>Custom field (Confirmation of User/Administrator access review)</t>
  </si>
  <si>
    <t>Custom field (Contact Type)</t>
  </si>
  <si>
    <t>Custom field (Content Pillar)</t>
  </si>
  <si>
    <t>Custom field (Content Topic(s))</t>
  </si>
  <si>
    <t>Custom field (Content Type)</t>
  </si>
  <si>
    <t>Custom field (Content tiering)</t>
  </si>
  <si>
    <t>Custom field (Contingent Worker)</t>
  </si>
  <si>
    <t>Custom field (Continue with Annual Attestation)</t>
  </si>
  <si>
    <t>Custom field (Core Messaging Direction)</t>
  </si>
  <si>
    <t>Custom field (Corporate issuers preference)</t>
  </si>
  <si>
    <t>Custom field (Country/Region)</t>
  </si>
  <si>
    <t>Custom field (Course Location (Please enter details such as Course #, Module # and Page/Lesson #.))</t>
  </si>
  <si>
    <t>Custom field (Creative Assets Availability)</t>
  </si>
  <si>
    <t>Custom field (Creator)</t>
  </si>
  <si>
    <t>Custom field (Currency)</t>
  </si>
  <si>
    <t>Custom field (Current location)</t>
  </si>
  <si>
    <t>Custom field (Curriculum)</t>
  </si>
  <si>
    <t>Custom field (Curriculum Level)</t>
  </si>
  <si>
    <t>Custom field (Curriculum year)</t>
  </si>
  <si>
    <t>Custom field (Customer Name)</t>
  </si>
  <si>
    <t>Custom field (Cyclic Issue?)</t>
  </si>
  <si>
    <t>Custom field (DEV Value)</t>
  </si>
  <si>
    <t>Custom field (Data science preference)</t>
  </si>
  <si>
    <t>Custom field (Date Delivered)</t>
  </si>
  <si>
    <t>Custom field (Decision)</t>
  </si>
  <si>
    <t>Custom field (Decision Date)</t>
  </si>
  <si>
    <t>Custom field (Decorator)</t>
  </si>
  <si>
    <t>Custom field (Definition Of Done)</t>
  </si>
  <si>
    <t>Custom field (Delivery progress)</t>
  </si>
  <si>
    <t>Custom field (Delivery status)</t>
  </si>
  <si>
    <t>Custom field (Departmental AI Goal)</t>
  </si>
  <si>
    <t>Custom field (Dependencies)</t>
  </si>
  <si>
    <t>Custom field (Dependency)</t>
  </si>
  <si>
    <t>Custom field (Derivatives preference)</t>
  </si>
  <si>
    <t>Custom field (Description of Content)</t>
  </si>
  <si>
    <t>Custom field (Designs ready)</t>
  </si>
  <si>
    <t>Custom field (Desired Improvements)</t>
  </si>
  <si>
    <t>Custom field (Detailed Notes)</t>
  </si>
  <si>
    <t>Custom field (Developer)</t>
  </si>
  <si>
    <t>Custom field (Development)</t>
  </si>
  <si>
    <t>Custom field (Dimensions of Content Value)</t>
  </si>
  <si>
    <t>Custom field (Discovery)</t>
  </si>
  <si>
    <t>Custom field (Do you accept the Terms and Conditions?)</t>
  </si>
  <si>
    <t>Custom field (Do you currently have or are you considering secondary employment or other paid positions outside of CFA Institute?)</t>
  </si>
  <si>
    <t>Custom field (Do you require new components or a brand new design?)</t>
  </si>
  <si>
    <t>Custom field (Documents)</t>
  </si>
  <si>
    <t>Custom field (Does the page need to be discoverable via google or other internet search?)</t>
  </si>
  <si>
    <t>Custom field (Does this have SEO impacts?)</t>
  </si>
  <si>
    <t>Custom field (Driver)</t>
  </si>
  <si>
    <t>Custom field (Duration)</t>
  </si>
  <si>
    <t>Custom field (E-Commerce UAT sign-off provided?)</t>
  </si>
  <si>
    <t>Custom field (Economics preference)</t>
  </si>
  <si>
    <t>Custom field (Effort)</t>
  </si>
  <si>
    <t>Custom field (Email Address)</t>
  </si>
  <si>
    <t>Custom field (Email Checklist)</t>
  </si>
  <si>
    <t>Custom field (Employee End Date)</t>
  </si>
  <si>
    <t>Custom field (Employee Name)</t>
  </si>
  <si>
    <t>Custom field (Employee Start Date)</t>
  </si>
  <si>
    <t>Custom field (Employee location)</t>
  </si>
  <si>
    <t>Custom field (Employment type)</t>
  </si>
  <si>
    <t>Custom field (End Date)</t>
  </si>
  <si>
    <t>Custom field (Entity Group)</t>
  </si>
  <si>
    <t>Custom field (Epic Color)</t>
  </si>
  <si>
    <t>Custom field (Epic Name)</t>
  </si>
  <si>
    <t>Custom field (Epic Status)</t>
  </si>
  <si>
    <t>Custom field (Equity investments preference)</t>
  </si>
  <si>
    <t>Custom field (Errata Already reported)</t>
  </si>
  <si>
    <t>Custom field (Errata Type)</t>
  </si>
  <si>
    <t>Custom field (Errata source)</t>
  </si>
  <si>
    <t>Custom field (Esg investing preference)</t>
  </si>
  <si>
    <t>Custom field (Estimated Hand-off to Publication Team)</t>
  </si>
  <si>
    <t>Custom field (Estimated efficiency)</t>
  </si>
  <si>
    <t>Custom field (Ethical and professional standards preference)</t>
  </si>
  <si>
    <t>Custom field (Event Type)</t>
  </si>
  <si>
    <t>Custom field (Existing Pattern)</t>
  </si>
  <si>
    <t>Custom field (Expected Output)</t>
  </si>
  <si>
    <t>Custom field (Expected Start)</t>
  </si>
  <si>
    <t>Custom field (Expected delivery)</t>
  </si>
  <si>
    <t>Custom field (Expertise required)</t>
  </si>
  <si>
    <t>Custom field (External issue ID)</t>
  </si>
  <si>
    <t>Custom field (FLT Team)</t>
  </si>
  <si>
    <t>Custom field (Facility Access Hours)</t>
  </si>
  <si>
    <t>Custom field (Finance Direct Benefit)</t>
  </si>
  <si>
    <t>Custom field (Finance UAT sign off-provided)</t>
  </si>
  <si>
    <t>Custom field (Finance UAT sign-off provided)</t>
  </si>
  <si>
    <t>Custom field (Financial Impact)</t>
  </si>
  <si>
    <t>Custom field (Financial statement and analysis preference)</t>
  </si>
  <si>
    <t>Custom field (Fiscal Year)</t>
  </si>
  <si>
    <t>Custom field (Fixed income preference)</t>
  </si>
  <si>
    <t>Custom field (Focus Areas)</t>
  </si>
  <si>
    <t>Custom field (Form approved)</t>
  </si>
  <si>
    <t>Custom field (Frequency)</t>
  </si>
  <si>
    <t>Custom field (Functional Area)</t>
  </si>
  <si>
    <t>Custom field (Funding Status)</t>
  </si>
  <si>
    <t>Custom field (Funnel Section)</t>
  </si>
  <si>
    <t>Custom field (GPCS LT Reportable)</t>
  </si>
  <si>
    <t>Custom field (Gate Level)</t>
  </si>
  <si>
    <t>Custom field (General Categorization)</t>
  </si>
  <si>
    <t>Custom field (General expertise required)</t>
  </si>
  <si>
    <t>Custom field (Goals)</t>
  </si>
  <si>
    <t>Custom field (H1/H2)</t>
  </si>
  <si>
    <t>Custom field (Hard Publication Deadline)</t>
  </si>
  <si>
    <t>Custom field (Has functional testing been completed?)</t>
  </si>
  <si>
    <t>Custom field (Health)</t>
  </si>
  <si>
    <t>Custom field (Heat)</t>
  </si>
  <si>
    <t>Custom field (Homepage Headline)</t>
  </si>
  <si>
    <t>Custom field (Hypothesis)</t>
  </si>
  <si>
    <t>Custom field (Hypothesis )</t>
  </si>
  <si>
    <t>Custom field (I, attest that the access rights and permissions associated with the user accounts on this platform are accurate (all user accounts have just the right level of access they need) as of this review.)</t>
  </si>
  <si>
    <t>Custom field (I, confirm that I have reviewed the administrator and user accounts for above mentioned platforms)</t>
  </si>
  <si>
    <t>Custom field (IT Coverage)</t>
  </si>
  <si>
    <t>Custom field (ITHD Categorization)</t>
  </si>
  <si>
    <t>Custom field (Idea archived)</t>
  </si>
  <si>
    <t>Custom field (Idea archived on)</t>
  </si>
  <si>
    <t>Custom field (Idea category)</t>
  </si>
  <si>
    <t>Custom field (Idea short description)</t>
  </si>
  <si>
    <t>Custom field (Impact)</t>
  </si>
  <si>
    <t>Custom field (Impact )</t>
  </si>
  <si>
    <t>Custom field (Impact score)</t>
  </si>
  <si>
    <t>Custom field (Impacted Users)</t>
  </si>
  <si>
    <t>Custom field (Impacted functions)</t>
  </si>
  <si>
    <t>Custom field (Implementation plan)</t>
  </si>
  <si>
    <t>Custom field (Incident Category)</t>
  </si>
  <si>
    <t>Custom field (Incident Comms - Priority Desc)</t>
  </si>
  <si>
    <t>Custom field (Incident linked to problem - DateTime)</t>
  </si>
  <si>
    <t>Custom field (Include campaign names, IDs, or links.)</t>
  </si>
  <si>
    <t>Custom field (Initiative Owner)</t>
  </si>
  <si>
    <t>Custom field (Initiative Status)</t>
  </si>
  <si>
    <t>Custom field (Input owner)</t>
  </si>
  <si>
    <t>Custom field (Input owner / process)</t>
  </si>
  <si>
    <t>Custom field (Input required (header))</t>
  </si>
  <si>
    <t>Custom field (Insert Systems)</t>
  </si>
  <si>
    <t>Custom field (Insights)</t>
  </si>
  <si>
    <t>Custom field (Internal / External Application)</t>
  </si>
  <si>
    <t>Custom field (Investment foundations preference)</t>
  </si>
  <si>
    <t>Custom field (Is there available budget?)</t>
  </si>
  <si>
    <t>Custom field (Is this Sponsored, or a Collaboration?)</t>
  </si>
  <si>
    <t>Custom field (Issue color)</t>
  </si>
  <si>
    <t>Custom field (Job Title)</t>
  </si>
  <si>
    <t>Custom field (Justification)</t>
  </si>
  <si>
    <t>Custom field (Justification For Priority Level)</t>
  </si>
  <si>
    <t>Custom field (KPI)</t>
  </si>
  <si>
    <t>Custom field (KPIs or Metrics of Interest)</t>
  </si>
  <si>
    <t>Custom field (LOE)</t>
  </si>
  <si>
    <t>Custom field (LT Reportable)</t>
  </si>
  <si>
    <t>Custom field (Landing Page URL(s))</t>
  </si>
  <si>
    <t>Custom field (Last Name)</t>
  </si>
  <si>
    <t>Custom field (Last working day)</t>
  </si>
  <si>
    <t>Custom field (Launch Date)</t>
  </si>
  <si>
    <t>Custom field (Lead)</t>
  </si>
  <si>
    <t>Custom field (Lead BA)</t>
  </si>
  <si>
    <t>Custom field (Lead Type)</t>
  </si>
  <si>
    <t>Custom field (Lesson Learn)</t>
  </si>
  <si>
    <t>Custom field (Level)</t>
  </si>
  <si>
    <t>Custom field (Level of support)</t>
  </si>
  <si>
    <t>Custom field (Likelihood)</t>
  </si>
  <si>
    <t>Custom field (Link)</t>
  </si>
  <si>
    <t>Custom field (Linked Idea)</t>
  </si>
  <si>
    <t>Custom field (Linked items)</t>
  </si>
  <si>
    <t>Custom field (Links to Data Sources)</t>
  </si>
  <si>
    <t>Custom field (Location)</t>
  </si>
  <si>
    <t>Custom field (Locked forms)</t>
  </si>
  <si>
    <t>Custom field (Luminary engagement)</t>
  </si>
  <si>
    <t>Custom field (Major incident)</t>
  </si>
  <si>
    <t>Custom field (Manager Name)</t>
  </si>
  <si>
    <t>Custom field (Manager selection preference)</t>
  </si>
  <si>
    <t>Custom field (Marketing Channel)</t>
  </si>
  <si>
    <t>Custom field (Markets/Regions to Research)</t>
  </si>
  <si>
    <t>Custom field (Measure)</t>
  </si>
  <si>
    <t>Custom field (Meeting Location)</t>
  </si>
  <si>
    <t>Custom field (Messaging Themes/Brand Guidelines)</t>
  </si>
  <si>
    <t>Custom field (Metric Impacted)</t>
  </si>
  <si>
    <t>Custom field (Metrics)</t>
  </si>
  <si>
    <t>Custom field (Module)</t>
  </si>
  <si>
    <t>Custom field (Monitoring Action)</t>
  </si>
  <si>
    <t>Custom field (Month from)</t>
  </si>
  <si>
    <t>Custom field (Month to)</t>
  </si>
  <si>
    <t>Custom field (Multiple Choice roles)</t>
  </si>
  <si>
    <t>Custom field (Name)</t>
  </si>
  <si>
    <t>Custom field (Name of publication, standard, or report associated with request)</t>
  </si>
  <si>
    <t>Custom field (Name of publication, standard, report)</t>
  </si>
  <si>
    <t>Custom field (Needs Finance UAT)</t>
  </si>
  <si>
    <t>Custom field (Network)</t>
  </si>
  <si>
    <t>Custom field (Ninja account)</t>
  </si>
  <si>
    <t>Custom field (Ninja email)</t>
  </si>
  <si>
    <t>Custom field (Notes)</t>
  </si>
  <si>
    <t>Custom field (OKR)</t>
  </si>
  <si>
    <t>Custom field (Objective)</t>
  </si>
  <si>
    <t>Custom field (Octopus Projects)</t>
  </si>
  <si>
    <t>Custom field (Offending Url)</t>
  </si>
  <si>
    <t>Custom field (Office or Affected Location)</t>
  </si>
  <si>
    <t>Custom field (Old ITHD Categorization)</t>
  </si>
  <si>
    <t>Custom field (On Hold comment)</t>
  </si>
  <si>
    <t>Custom field (On Hold reason)</t>
  </si>
  <si>
    <t>Custom field (Open forms)</t>
  </si>
  <si>
    <t>Custom field (Operational categorization)</t>
  </si>
  <si>
    <t>Custom field (Opt in 1)</t>
  </si>
  <si>
    <t>Custom field (Opt in 2)</t>
  </si>
  <si>
    <t>Custom field (Organizational Goal)</t>
  </si>
  <si>
    <t>Custom field (Other CFA Relationship)</t>
  </si>
  <si>
    <t>Custom field (Other Facility Access)</t>
  </si>
  <si>
    <t>Custom field (Other Main Market)</t>
  </si>
  <si>
    <t>Custom field (Other Preferred Channel)</t>
  </si>
  <si>
    <t>Custom field (Other Primary Objective)</t>
  </si>
  <si>
    <t>Custom field (Other Request Needs)</t>
  </si>
  <si>
    <t>Custom field (Other errata source)</t>
  </si>
  <si>
    <t>Custom field (Other experience)</t>
  </si>
  <si>
    <t>Custom field (Overall Status)</t>
  </si>
  <si>
    <t>Custom field (Overall Trend)</t>
  </si>
  <si>
    <t>Custom field (P/E/AP/T)</t>
  </si>
  <si>
    <t>Custom field (P1)</t>
  </si>
  <si>
    <t>Custom field (PDF)</t>
  </si>
  <si>
    <t>Custom field (PSI)</t>
  </si>
  <si>
    <t>Custom field (Parent Category)</t>
  </si>
  <si>
    <t>Custom field (Pending reason)</t>
  </si>
  <si>
    <t>Custom field (Performance appraisal preference)</t>
  </si>
  <si>
    <t>Custom field (Performance attribution preference)</t>
  </si>
  <si>
    <t>Custom field (Performance measurement preference)</t>
  </si>
  <si>
    <t>Custom field (Performance presentation preference)</t>
  </si>
  <si>
    <t>Custom field (Perpetrator)</t>
  </si>
  <si>
    <t>Custom field (Person ID)</t>
  </si>
  <si>
    <t>Custom field (Personal Email Address)</t>
  </si>
  <si>
    <t>Custom field (Pilot Budget)</t>
  </si>
  <si>
    <t>Custom field (Pilot Source)</t>
  </si>
  <si>
    <t>Custom field (Pilot budget)</t>
  </si>
  <si>
    <t>Custom field (Pilot results &amp; next steps)</t>
  </si>
  <si>
    <t>Custom field (Planned Results)</t>
  </si>
  <si>
    <t>Custom field (Planned end date)</t>
  </si>
  <si>
    <t>Custom field (Planned start date)</t>
  </si>
  <si>
    <t>Custom field (Platform)</t>
  </si>
  <si>
    <t>Custom field (Please provide any relevant background information for this request.)</t>
  </si>
  <si>
    <t>Custom field (Please provide further details about your candidacy (program, timeline for completion, etc.).)</t>
  </si>
  <si>
    <t>Custom field (Please specify Creative Assets)</t>
  </si>
  <si>
    <t>Custom field (Policy)</t>
  </si>
  <si>
    <t>Custom field (Policy objectives)</t>
  </si>
  <si>
    <t>Custom field (Portfolio)</t>
  </si>
  <si>
    <t>Custom field (Portfolio Rating)</t>
  </si>
  <si>
    <t>Custom field (Portfolio Scoring)</t>
  </si>
  <si>
    <t>Custom field (Portfolio management preference)</t>
  </si>
  <si>
    <t>Custom field (Post pilot: Results &amp; next steps )</t>
  </si>
  <si>
    <t>Custom field (Post to Chatter SF)</t>
  </si>
  <si>
    <t>Custom field (Post to Chatter SF - text)</t>
  </si>
  <si>
    <t>Custom field (Postal Code)</t>
  </si>
  <si>
    <t>Custom field (Potential next-steps pending successful results )</t>
  </si>
  <si>
    <t>Custom field (Preferred Name)</t>
  </si>
  <si>
    <t>Custom field (Previous Disclosure(s) Confirmation)</t>
  </si>
  <si>
    <t>Custom field (Pricing)</t>
  </si>
  <si>
    <t>Custom field (Primary Impacted Audience)</t>
  </si>
  <si>
    <t>Custom field (Primary KPIs / Metrics)</t>
  </si>
  <si>
    <t>Custom field (Primary Lead - Product Owner)</t>
  </si>
  <si>
    <t>Custom field (Primary Salesforce Campaign)</t>
  </si>
  <si>
    <t>Custom field (Priority / Deadline)</t>
  </si>
  <si>
    <t>Custom field (Private markets preference)</t>
  </si>
  <si>
    <t>Custom field (Private wealth preference)</t>
  </si>
  <si>
    <t>Custom field (Problem Type)</t>
  </si>
  <si>
    <t>Custom field (Product)</t>
  </si>
  <si>
    <t>Custom field (Product Line)</t>
  </si>
  <si>
    <t>Custom field (Product Manager)</t>
  </si>
  <si>
    <t>Custom field (Product Portfolio)</t>
  </si>
  <si>
    <t>Custom field (Product Type)</t>
  </si>
  <si>
    <t>Custom field (Production Validation)</t>
  </si>
  <si>
    <t>Custom field (Production phase)</t>
  </si>
  <si>
    <t>Custom field (Professional focus description)</t>
  </si>
  <si>
    <t>Custom field (Program Display Name long)</t>
  </si>
  <si>
    <t>Custom field (Progress)</t>
  </si>
  <si>
    <t>Custom field (Project Manager)</t>
  </si>
  <si>
    <t>Custom field (Project overview key)</t>
  </si>
  <si>
    <t>Custom field (Project overview status)</t>
  </si>
  <si>
    <t>Custom field (Project pack (Y/N))</t>
  </si>
  <si>
    <t>Custom field (Project start)</t>
  </si>
  <si>
    <t>Custom field (Project target)</t>
  </si>
  <si>
    <t>Custom field (Project target/end)</t>
  </si>
  <si>
    <t>Custom field (Pub Tech Review)</t>
  </si>
  <si>
    <t>Custom field (Publication Name)</t>
  </si>
  <si>
    <t>Custom field (Purpose of form)</t>
  </si>
  <si>
    <t>Custom field (QA Tester)</t>
  </si>
  <si>
    <t>Custom field (Quality Engineer)</t>
  </si>
  <si>
    <t>Custom field (Quality Review Phase)</t>
  </si>
  <si>
    <t>Custom field (Qualtrics Expertise)</t>
  </si>
  <si>
    <t>Custom field (Quantitative methods preference)</t>
  </si>
  <si>
    <t>Custom field (Quarter Delivered)</t>
  </si>
  <si>
    <t>Custom field (RAG Status)</t>
  </si>
  <si>
    <t>Custom field (RAS Team, Department or Unit)</t>
  </si>
  <si>
    <t>Custom field (RAS Weblinks)</t>
  </si>
  <si>
    <t>Custom field (RICE score)</t>
  </si>
  <si>
    <t>Custom field (Rank)</t>
  </si>
  <si>
    <t>Custom field (Reach)</t>
  </si>
  <si>
    <t>Custom field (Reason for Delay)</t>
  </si>
  <si>
    <t>Custom field (Record Type Id)</t>
  </si>
  <si>
    <t>Custom field (Recurring Task)</t>
  </si>
  <si>
    <t>Custom field (Region)</t>
  </si>
  <si>
    <t>Custom field (Related process)</t>
  </si>
  <si>
    <t>Custom field (Relevant Product)</t>
  </si>
  <si>
    <t>Custom field (Report Frequency)</t>
  </si>
  <si>
    <t>Custom field (Report Scope)</t>
  </si>
  <si>
    <t>Custom field (Reporter details)</t>
  </si>
  <si>
    <t>Custom field (Reporting Need)</t>
  </si>
  <si>
    <t>Custom field (Request Type)</t>
  </si>
  <si>
    <t>Custom field (Request language)</t>
  </si>
  <si>
    <t>Custom field (Request participants)</t>
  </si>
  <si>
    <t>Custom field (Request priority)</t>
  </si>
  <si>
    <t>Custom field (Requested Version)</t>
  </si>
  <si>
    <t>Custom field (Requested format)</t>
  </si>
  <si>
    <t>Custom field (Requestor department)</t>
  </si>
  <si>
    <t>Custom field (Requirements Stage)</t>
  </si>
  <si>
    <t>Custom field (Resignation date)</t>
  </si>
  <si>
    <t>Custom field (Resource)</t>
  </si>
  <si>
    <t>Custom field (Responders)</t>
  </si>
  <si>
    <t>Custom field (Revenue Impact)</t>
  </si>
  <si>
    <t>Custom field (Revenue Opportunity?)</t>
  </si>
  <si>
    <t>Custom field (Risk)</t>
  </si>
  <si>
    <t>Custom field (Risk Status)</t>
  </si>
  <si>
    <t>Custom field (Risk Strategy)</t>
  </si>
  <si>
    <t>Custom field (Roadmap)</t>
  </si>
  <si>
    <t>Custom field (Roadmap Target)</t>
  </si>
  <si>
    <t>Custom field (Role)</t>
  </si>
  <si>
    <t>Custom field (Role name)</t>
  </si>
  <si>
    <t>Custom field (Root Cause)</t>
  </si>
  <si>
    <t>Custom field (Root cause description)</t>
  </si>
  <si>
    <t>Custom field (Rule)</t>
  </si>
  <si>
    <t>Custom field (SL Level)</t>
  </si>
  <si>
    <t>Custom field (STAGE Value)</t>
  </si>
  <si>
    <t>Custom field (Salesforce Account Id)</t>
  </si>
  <si>
    <t>Custom field (Salesforce Account Id list)</t>
  </si>
  <si>
    <t>Custom field (Salesforce Account Name)</t>
  </si>
  <si>
    <t>Custom field (Salesforce Persona - New and Improved)</t>
  </si>
  <si>
    <t>Custom field (Salesforce Request Type)</t>
  </si>
  <si>
    <t>Custom field (Salesforce User Id)</t>
  </si>
  <si>
    <t>Satisfaction rating</t>
  </si>
  <si>
    <t>Custom field (Satisfaction date)</t>
  </si>
  <si>
    <t>Custom field (Scalability)</t>
  </si>
  <si>
    <t>Custom field (Schedule Status)</t>
  </si>
  <si>
    <t>Custom field (Scope Status)</t>
  </si>
  <si>
    <t>Custom field (Security Classification)</t>
  </si>
  <si>
    <t>Custom field (Sentiment)</t>
  </si>
  <si>
    <t>Custom field (Sentinel ARM)</t>
  </si>
  <si>
    <t>Custom field (Sentinel ID)</t>
  </si>
  <si>
    <t>Custom field (Service Owner)</t>
  </si>
  <si>
    <t>Custom field (Severity)</t>
  </si>
  <si>
    <t>Custom field (Short Description)</t>
  </si>
  <si>
    <t>Custom field (Short Summary)</t>
  </si>
  <si>
    <t>Custom field (Show Sprint Dates)</t>
  </si>
  <si>
    <t>Custom field (Show on Roadmap)</t>
  </si>
  <si>
    <t>Custom field (Source)</t>
  </si>
  <si>
    <t>Custom field (Source of Truth)</t>
  </si>
  <si>
    <t>Custom field (Spec ready)</t>
  </si>
  <si>
    <t>Custom field (Sprint Month)</t>
  </si>
  <si>
    <t>Custom field (Staff Member(s))</t>
  </si>
  <si>
    <t>Custom field (Staff Member(s))Id</t>
  </si>
  <si>
    <t>Custom field (Staffing Source)</t>
  </si>
  <si>
    <t>Custom field (Stage)</t>
  </si>
  <si>
    <t>Custom field (Stakeholder Channel)</t>
  </si>
  <si>
    <t>Custom field (Stakeholder Support)</t>
  </si>
  <si>
    <t>Custom field (Stakeholders Sign-off)</t>
  </si>
  <si>
    <t>Custom field (Stale Date)</t>
  </si>
  <si>
    <t>Custom field (Start Date &amp; Time)</t>
  </si>
  <si>
    <t>Custom field (Start date)</t>
  </si>
  <si>
    <t>Custom field (State/Province)</t>
  </si>
  <si>
    <t>Custom field (Status)</t>
  </si>
  <si>
    <t>Custom field (Story Points)</t>
  </si>
  <si>
    <t>Custom field (Story point estimate)</t>
  </si>
  <si>
    <t>Custom field (Strategic Alignment)</t>
  </si>
  <si>
    <t>Custom field (Strategic Objective)</t>
  </si>
  <si>
    <t>Custom field (Strategy)</t>
  </si>
  <si>
    <t>Custom field (Street Address)</t>
  </si>
  <si>
    <t>Custom field (Submitted forms)</t>
  </si>
  <si>
    <t>Custom field (Successful impact or influence)</t>
  </si>
  <si>
    <t>Custom field (Successful impact or influence details)</t>
  </si>
  <si>
    <t>Custom field (Supporting Documentation (if applicable))</t>
  </si>
  <si>
    <t>Custom field (TEST Value)</t>
  </si>
  <si>
    <t>Custom field (TRG document Link)</t>
  </si>
  <si>
    <t>Custom field (Target Audience Details)</t>
  </si>
  <si>
    <t>Custom field (Target Completion Date)</t>
  </si>
  <si>
    <t>Custom field (Target Date)</t>
  </si>
  <si>
    <t>Custom field (Target end)</t>
  </si>
  <si>
    <t>Custom field (Target quarter)</t>
  </si>
  <si>
    <t>Custom field (Target start)</t>
  </si>
  <si>
    <t>Team Id</t>
  </si>
  <si>
    <t>Team Name</t>
  </si>
  <si>
    <t>Custom field (Team Assignment)</t>
  </si>
  <si>
    <t>Custom field (Team/Department/Division submitting request)</t>
  </si>
  <si>
    <t>Custom field (Teams Thread ID)</t>
  </si>
  <si>
    <t>Custom field (Temporary Visiting Access)</t>
  </si>
  <si>
    <t>Custom field (Tentative STAGE deployment)</t>
  </si>
  <si>
    <t>Custom field (Test Measurement KPI)</t>
  </si>
  <si>
    <t>Custom field (Test measurement KPI)</t>
  </si>
  <si>
    <t>Custom field (Test plan)</t>
  </si>
  <si>
    <t>Custom field (Test-Set Up)</t>
  </si>
  <si>
    <t>Custom field (Thematic)</t>
  </si>
  <si>
    <t>Custom field (Ticket #)</t>
  </si>
  <si>
    <t>Custom field (Ticket Link)</t>
  </si>
  <si>
    <t>Custom field (Ticket Resolution Guide)</t>
  </si>
  <si>
    <t>Custom field (Time Spent on Linked Issues)</t>
  </si>
  <si>
    <t>Custom field (Time to Finance resolution)</t>
  </si>
  <si>
    <t>Custom field (Time to close after resolution)</t>
  </si>
  <si>
    <t>Custom field (Time to done)</t>
  </si>
  <si>
    <t>Custom field (Time to first response)</t>
  </si>
  <si>
    <t>Custom field (Time to proactive problem resolution / workaround)</t>
  </si>
  <si>
    <t>Custom field (Time to resolution)</t>
  </si>
  <si>
    <t>Custom field (Time to review normal change)</t>
  </si>
  <si>
    <t>Custom field (Time to triage normal change)</t>
  </si>
  <si>
    <t>Custom field (Time zone preference)</t>
  </si>
  <si>
    <t>Custom field (Title)</t>
  </si>
  <si>
    <t>Custom field (Topic Area)</t>
  </si>
  <si>
    <t>Custom field (Total Days Since Issue Opened)</t>
  </si>
  <si>
    <t>Custom field (Total Number of Linked Incidents)</t>
  </si>
  <si>
    <t>Custom field (Total forms)</t>
  </si>
  <si>
    <t>Custom field (Tracking)</t>
  </si>
  <si>
    <t>Custom field (Tracking Codes)</t>
  </si>
  <si>
    <t>Custom field (Tracking Requirements)</t>
  </si>
  <si>
    <t>Custom field (Training or Support Needed?)</t>
  </si>
  <si>
    <t>Custom field (Type)</t>
  </si>
  <si>
    <t>Custom field (Type of Activity)</t>
  </si>
  <si>
    <t>Custom field (Type of Feedback)</t>
  </si>
  <si>
    <t>Custom field (Type of Work)</t>
  </si>
  <si>
    <t>Custom field (Type(s) of Participant)</t>
  </si>
  <si>
    <t>Custom field (URL)</t>
  </si>
  <si>
    <t>Custom field (Unit)</t>
  </si>
  <si>
    <t>Custom field (Urgency)</t>
  </si>
  <si>
    <t>Custom field (Urgency Level)</t>
  </si>
  <si>
    <t>Custom field (Value)</t>
  </si>
  <si>
    <t>Custom field (Value Theme)</t>
  </si>
  <si>
    <t>Custom field (Variable Name)</t>
  </si>
  <si>
    <t>Custom field (Visualization Format)</t>
  </si>
  <si>
    <t>Custom field (Vulnerability)</t>
  </si>
  <si>
    <t>Custom field (Want to show you this ticket.)</t>
  </si>
  <si>
    <t>Custom field (Was the gift accepted or refused?)</t>
  </si>
  <si>
    <t>Custom field (What are the goals for the page?)</t>
  </si>
  <si>
    <t>Custom field (What is the goal you want to achieve?)</t>
  </si>
  <si>
    <t>Custom field (Will the Contractor Worker access sensitive information (e.g. PII, employee data, member or candidate data))</t>
  </si>
  <si>
    <t>Custom field (Will the contract worked need administrative function of a platform or service.)</t>
  </si>
  <si>
    <t>Custom field (Will the contractor have access to proprietary data ( test questions, curriculum questions, proprietary/sensitive information))</t>
  </si>
  <si>
    <t>Custom field (Will the contractor work need to access sensitive/critical systems and/or services.)</t>
  </si>
  <si>
    <t>Custom field (Will this require a change to navigation?)</t>
  </si>
  <si>
    <t>Custom field (Will you require support from the Creative Exchange to develop market materials for this stream?)</t>
  </si>
  <si>
    <t>Custom field (Work Location)</t>
  </si>
  <si>
    <t>Custom field (Work category)</t>
  </si>
  <si>
    <t>Custom field (Workaround)</t>
  </si>
  <si>
    <t>Custom field (Workaround time to live)</t>
  </si>
  <si>
    <t>Custom field (Zapped Emails)</t>
  </si>
  <si>
    <t>Custom field ([CHART] Date of First Response)</t>
  </si>
  <si>
    <t>Custom field ([CHART] Time in Status)</t>
  </si>
  <si>
    <t>Custom field (hAffected Service)</t>
  </si>
  <si>
    <t>Custom field (ready to close)</t>
  </si>
  <si>
    <t>Comment</t>
  </si>
  <si>
    <t>Status Category</t>
  </si>
  <si>
    <t>Status Category Changed</t>
  </si>
  <si>
    <t>Sustainability Story Podcast episode with Dr. Sajia Ferdous on rethinking sustainable human capital management</t>
  </si>
  <si>
    <t>Content</t>
  </si>
  <si>
    <t>Completed</t>
  </si>
  <si>
    <t>RASITEM</t>
  </si>
  <si>
    <t>RAS System</t>
  </si>
  <si>
    <t>software</t>
  </si>
  <si>
    <t>Aditya Thakur</t>
  </si>
  <si>
    <t>5ff3575591bb2e0108c9835c</t>
  </si>
  <si>
    <t>None</t>
  </si>
  <si>
    <t>Done</t>
  </si>
  <si>
    <t>Nicole Gehrig</t>
  </si>
  <si>
    <t>628b5ca3d5ec4f0069e750dc</t>
  </si>
  <si>
    <t>Chris-Team-GIS</t>
  </si>
  <si>
    <t>* Main topic: Longevity in the Digital Age: Rethinking Sustainable Human Capital Management.
* Themes: 1) longevity â€“ key trends for investment firms; Â 2) digital precarity among older workers â€“ implications on managing human capital; 3) why longevity and sustainability intersect â€“ exploring the relationship with the S and G of ESG; 4) What can firms do: Recommended actions &amp; best practices.
* Speakers: Tiffany Tivasuradej (Inclusion Research Associate, CFA Institute) in conversation with Dr. Sajia Ferdous (specialist in ageing research, [Profile|https://nam12.safelinks.protection.outlook.com/?url=https%3A%2F%2Fwww.ageing.ox.ac.uk%2Fpeople%2Fview%2F526&amp;data=05%7C02%7Cnicole.gehrig%40cfainstitute.org%7C0977884286eb4a59235408de01857845%7C53a818f111e046388863b78b176399bd%7C0%7C0%7C638949869938271113%7CUnknown%7CTWFpbGZsb3d8eyJFbXB0eU1hcGkiOnRydWUsIlYiOiIwLjAuMDAwMCIsIlAiOiJXaW4zMiIsIkFOIjoiTWFpbCIsIldUIjoyfQ%3D%3D%7C0%7C%7C%7C&amp;sdata=R4cDpVsVmIVHcvxkmM8gu2Vx%2BIohiCfSOrzyPO7GvyI%3D&amp;reserved=0]) â€“ podcast will leverage insights from notable papers and projects from Sajia to structure the discussion and recommendations.</t>
  </si>
  <si>
    <t>Tina Gould</t>
  </si>
  <si>
    <t>5f6e592ced55c7006af8c473</t>
  </si>
  <si>
    <t>Level 1</t>
  </si>
  <si>
    <t>com.atlassian.servicedesk.plugins.approvals.internal.customfield.ApprovalsCFValue@2d388e6b</t>
  </si>
  <si>
    <t xml:space="preserve">Architecture_x000D_
* Will this integrate with any other systems?_x000D_
_x000D_
_x000D_
* How will users authenticate to the system?_x000D_
_x000D_
_x000D_
* What are the key business requirements driving this selection?_x000D_
_x000D_
_x000D_
* What other solutions/vendors have been considered?_x000D_
_x000D_
_x000D_
* What is the hosting/service model? (e.g. SaaS, Cloud)_x000D_
_x000D_
Operations_x000D_
* Can we reach out directly to vendors for technical details?_x000D_
_x000D_
* Are outsourced installation and/or management options available?  _x000D_
_x000D_
* Who will use this solution â€“ external customers, internal customers, or both?_x000D_
_x000D_
* How many customers will use this solution simultaneously?_x000D_
_x000D_
* What business impacts are involved if the solution is not available for a few minutes, a few hours, or a few days?_x000D_
_x000D_
Data/Data Privacy_x000D_
* What data will we be creating/collecting with this system?_x000D_
_x000D_
* Is there a need to migrate data to implement or support this system?_x000D_
_x000D_
* Who will be responsible for the administration/upkeep of the system as far as data schema extension, adding new fields_x000D_
_x000D_
* Does the system have out of the box reporting capabilities? Is the reporting capability sufficient to meet business needs?_x000D_
_x000D_
* Will we have access to the data in this system to bring it in to our data lake for analysis?_x000D_
_x000D_
Info Sec_x000D_
* Current (Valid) SOC 2 Report, SOC 1 Report (If financial transactions are being conducted by the vendor), and/or ISO 27K certificate_x000D_
_x000D_
* Current (Valid) PCI DSS Attestation of Compliance or SAQ for vendors that are processing credit card transactions in a card not present environment_x000D_
_x000D_
* Security Architecture or Application security controls in place_x000D_
_x000D_
* Any links to their Privacy policy, data protection policies, Safe harbor policies, GDPR documentation_x000D_
_x000D_
* Any applicable independent security ratings report or scorecard_x000D_
</t>
  </si>
  <si>
    <t>Global Operations and Facilities</t>
  </si>
  <si>
    <t>Moderate</t>
  </si>
  <si>
    <t>USD</t>
  </si>
  <si>
    <t xml:space="preserve">â€¢	What is the date for the recording? Friday 14th November (10AM GMT)
â€¢	What is the topic you will be discussing? Sustainable human capital with a focus on the impact of ageing on the investment industry. 
â€¢	Who is the target audience you are trying to reach with this podcast episode? Primary: Executives working in DEI, HR and management positions in the investment industry; Secondary: Experts doing research on the investment industry and ageing.
â€¢	What action do you want the audience to take after listening? 1) Reach out to discuss the topic further with the Global Inclusion team, 2) Read our recently published article on the Enterprising Investor that explores 6 ways in which longevity is transforming the investment profession (https://blogs.cfainstitute.org/investor/2025/10/16/6-ways-longevity-is-transforming-investment-careers/) ïƒŸ NB: if redirecting listeners to an article is not allowed, please ignore this CTA.
â€¢	Internal Objective for CFA Institute: Whatâ€™s the business case (candidate pipeline, brand visibility, revenue protection, advocacy)? 
Key goals are advocacy and brand visibility. 
â€¢	Rationale: Longevity is an increasingly important topic across all sectors and itâ€™s certainly no exception in the investment industry. As our vision is to empower the industry, this podcast will strengthen CFA Instituteâ€™s voice and credibility in a hotly discussed space that will benefit our signatories and stakeholders. Additionally, given we are looking at longevity in relation to sustainable human capital, this podcast expands on an existing topic that previous podcasts have addressed, reinforcing its relevancy to our usual audience on top of attracting new listeners. Moreover, since we just published the article on longevity, this podcast provides a genuine opportunity to continue the dialogue we have already sparked, ultimately reinforcing what we stand for with what we do best. </t>
  </si>
  <si>
    <t>Minor / Localized</t>
  </si>
  <si>
    <t>To be categorized</t>
  </si>
  <si>
    <t>Unknown</t>
  </si>
  <si>
    <t>Standards</t>
  </si>
  <si>
    <t>https://sites.libsyn.com/361235/site/sajia-ferdous-rewriting-work-in-the-age-of-longevity-and-ai</t>
  </si>
  <si>
    <t>0|i14b6b:</t>
  </si>
  <si>
    <t>0123Z00000119rqQAA</t>
  </si>
  <si>
    <t>Global</t>
  </si>
  <si>
    <t>On Track</t>
  </si>
  <si>
    <t>Sev-0</t>
  </si>
  <si>
    <t>Russell Honeywell - CW</t>
  </si>
  <si>
    <t>Tiffany Tivasuradej - CW</t>
  </si>
  <si>
    <t>712020:77dc8719-08af-4d84-ab9f-fd9acbf6ea8b</t>
  </si>
  <si>
    <t>712020:dca22319-1e77-4b4d-a682-02b6f989fd28</t>
  </si>
  <si>
    <t>Low</t>
  </si>
  <si>
    <t>10123_*:*_1_*:*_4777399242_*|*_10226_*:*_1_*:*_0_*|*_10225_*:*_1_*:*_906184060</t>
  </si>
  <si>
    <t>Not Set</t>
  </si>
  <si>
    <t>The SECâ€™s Retreat on Key Market Rules: Balancing Investor Protection and Market Integrity</t>
  </si>
  <si>
    <t>Fan Yang</t>
  </si>
  <si>
    <t>712020:81ced9e4-a9f8-4316-810e-a041f682b90e</t>
  </si>
  <si>
    <t>The SECâ€™s mid-2025 decision to abandon fourteen proposed rules, including high-profile plans on technology integrity, cybersecurity governance, and swap-position reporting, has reopened the debate over how best to safeguard investors and markets without adding unnecessary complexity.Â 
At CFA Institute, our advocacy efforts center on *investor protection, market integrity, and professionalism* in financial markets. In analyzing the SECâ€™s retreat, we examine each rule through these lenses â€“ assessing how the rule might have advanced or detracted from these principles, and what its removal means for U.S. markets and investors.</t>
  </si>
  <si>
    <t>com.atlassian.servicedesk.plugins.approvals.internal.customfield.ApprovalsCFValue@58cc226a</t>
  </si>
  <si>
    <t>A Global Deregulation Agenda: Part II â€“ In the United States, the SEC Hits the Brakes on Several Significant Regulatory Proposals: Implications for Investors</t>
  </si>
  <si>
    <t>Advocacy</t>
  </si>
  <si>
    <t>https://blogs.cfainstitute.org/marketintegrity/2025/12/04/a-global-deregulation-agenda-2/</t>
  </si>
  <si>
    <t>0|i12jxv:</t>
  </si>
  <si>
    <t>AMER</t>
  </si>
  <si>
    <t>10123_*:*_1_*:*_1222802320_*|*_10226_*:*_1_*:*_0_*|*_10225_*:*_1_*:*_9046164525</t>
  </si>
  <si>
    <t>Consultation response - FCA - CP25/28: Progressing Fund Tokenisation</t>
  </si>
  <si>
    <t>Medium</t>
  </si>
  <si>
    <t>Phoebe Chan</t>
  </si>
  <si>
    <t>623b28a9761efb0069cd93b0</t>
  </si>
  <si>
    <t>Advocacy-Team</t>
  </si>
  <si>
    <t>CFA UK and CFA Institute Respond to UK Financial Conduct Authority (FCA) Consultation on Progressing Fund Tokenisation</t>
  </si>
  <si>
    <t>02/Dec/25 6:43 AM;ug:04d84159-fb17-4ee7-8268-e996ae3c4152;CFA UK and CFAI letter in response to FCA's CP25-28 Progressing Fund Tokenisation - 21st Nov 2025.pdf;https://cfainstitute.atlassian.net/rest/api/3/attachment/content/340029</t>
  </si>
  <si>
    <t>02/Dec/25 6:44 AM;ug:04d84159-fb17-4ee7-8268-e996ae3c4152;RPC-Page-Request-Form-CP25-28-Part1.docx;https://cfainstitute.atlassian.net/rest/api/3/attachment/content/340031</t>
  </si>
  <si>
    <t>To post the comment letter on RPC in the following two places: 
Technology, Policy in Action 
Policy &amp; Advocacy</t>
  </si>
  <si>
    <t>com.atlassian.servicedesk.plugins.approvals.internal.customfield.ApprovalsCFValue@f1b598f</t>
  </si>
  <si>
    <t>Finalised comment letter, together with the request form, attached.</t>
  </si>
  <si>
    <t>https://rpc.cfainstitute.org/policy/comment-letters/2025-2029/consultation-uk-fca-cp25-28-part-1</t>
  </si>
  <si>
    <t>0|i17xj1:</t>
  </si>
  <si>
    <t>EMEA</t>
  </si>
  <si>
    <t>Karen Pickering</t>
  </si>
  <si>
    <t>Olivier Fines</t>
  </si>
  <si>
    <t>Urav Soni</t>
  </si>
  <si>
    <t>640204cd9cba7ca028783ad0</t>
  </si>
  <si>
    <t>5f6e597f06e34200713539bb</t>
  </si>
  <si>
    <t>631764f8b433b060db56d506</t>
  </si>
  <si>
    <t>3bd223e2-5f0a-4d78-b6bd-dfe8c8401058-32</t>
  </si>
  <si>
    <t>Global Advocacy - Team</t>
  </si>
  <si>
    <t>10123_*:*_1_*:*_713_*|*_10014_*:*_1_*:*_72221_*|*_10226_*:*_2_*:*_104199383</t>
  </si>
  <si>
    <t>03/Dec/25 11:40 AM;623b28a9761efb0069cd93b0;Submitted to FCA.</t>
  </si>
  <si>
    <t>03/Dec/25 11:42 AM;623b28a9761efb0069cd93b0;[~accountid:640204cd9cba7ca028783ad0] Please kindly post the comment letter on RPC in the following two places: 
Technology, Policy in Action 
Policy &amp; Advocacy
Both the comment letter and the request form are attached.  Thank you.</t>
  </si>
  <si>
    <t>EI podcast on complex systems</t>
  </si>
  <si>
    <t>Raymond Pang</t>
  </si>
  <si>
    <t>712020:2abb9cfd-887e-4be9-b3fd-9706073de19f</t>
  </si>
  <si>
    <t>RPC-Affiliates</t>
  </si>
  <si>
    <t>A podcast with Greg Fisher, a researcher and practitioner, where Raymond Pang will be acting as an interviewer. In this podcast, we will talk about various topics in complex systems related to finance, with particular relevance for those in the asset management industry. This podcast acts as follow-up in topic to the paper released in October 2025 'Reframing Financial Markets as Complex Systems'</t>
  </si>
  <si>
    <t>com.atlassian.servicedesk.plugins.approvals.internal.customfield.ApprovalsCFValue@7503f38d</t>
  </si>
  <si>
    <t xml:space="preserve">Introduction of Raymond Pang (0-2mins, mention Reframing Financial Markets paper with Genevieve)
Introduction of Greg Fisher (0-5mins, paragraph below)
Introduction questions (5-10mins)
â€¢	From your perspective, what does â€œcomplexityâ€ and â€œsystems-thinkingâ€œ mean for financial markets, particularly for the investment management industry? (short historical context)
â€¢	Who are the key individuals or firms adopting such approaches? (Baillie Gifford, NZS Capital, Capital Fund Management) 
Subjects for discussion (40mins)
â€¢	Uncertainty vs Risk
â€¢	Models 
â€¢	Systems-investing (total portfolio approaches for example)
â€¢	Complexity in the age of AI (brief mention if not discussed before)
Closing remarks (0-5mins)
â€¢	For our audience, what are the key takeaways for which complexity and systems-based thinking is relevant for the asset management industry?     
â€¢	What are your future plans as you develop your research at Santâ€™Anna (mention Complexity Arbitrage, email address and invitation to participate in interviews for upcoming research)? 
</t>
  </si>
  <si>
    <t>Research</t>
  </si>
  <si>
    <t>0|i17fsl:</t>
  </si>
  <si>
    <t>Rhodri Preece</t>
  </si>
  <si>
    <t>5f6e592acf5999006adda59b</t>
  </si>
  <si>
    <t>10123_*:*_1_*:*_600_*|*_10225_*:*_1_*:*_0</t>
  </si>
  <si>
    <t>Blog for MII - Deregulation agenda in the US</t>
  </si>
  <si>
    <t>Kurt Schacht - CW</t>
  </si>
  <si>
    <t>5f6e58ec46a2ed0072176544</t>
  </si>
  <si>
    <t xml:space="preserve">* Kurt writing a blog for MII.
To focus on  the deregulation agenda in the US. </t>
  </si>
  <si>
    <t>Cathy Scott</t>
  </si>
  <si>
    <t>Jeanie Cox</t>
  </si>
  <si>
    <t>Mark Fortune</t>
  </si>
  <si>
    <t>63b85e2ad3aeefa40544a212</t>
  </si>
  <si>
    <t>70121:e0be27e0-24cc-49b7-9ffb-1f11278694f7</t>
  </si>
  <si>
    <t>63d022b64a3c3294ac04413d</t>
  </si>
  <si>
    <t>24/Jul/25 10:23 AM;ug:4a34609a-818e-460d-aaa7-09d088f8e19b;Give me Deregs or Give me Death.docx;https://cfainstitute.atlassian.net/rest/api/3/attachment/content/284670</t>
  </si>
  <si>
    <t xml:space="preserve">Kurt to finalise the text and post it here. </t>
  </si>
  <si>
    <t>com.atlassian.servicedesk.plugins.approvals.internal.customfield.ApprovalsCFValue@49d1b3bb</t>
  </si>
  <si>
    <t>Other / No tiering</t>
  </si>
  <si>
    <t>Public</t>
  </si>
  <si>
    <t>The Global Move to Deregulate / Give me Regs or Give me Death</t>
  </si>
  <si>
    <t>https://blogs.cfainstitute.org/marketintegrity/2025/11/24/a-global-deregulation-agenda/</t>
  </si>
  <si>
    <t>0|i12cvv:</t>
  </si>
  <si>
    <t>10123_*:*_1_*:*_672_*|*_10226_*:*_1_*:*_0_*|*_10225_*:*_1_*:*_5353884466</t>
  </si>
  <si>
    <t>24/Jul/25 10:21 AM;5f6e597f06e34200713539bb;[~accountid:640204cd9cba7ca028783ad0] , [~accountid:63d022b64a3c3294ac04413d] , Kurt is finalising a blog on deregulation. We would like to post it on MII. Can we work towards a publication on August 1st?</t>
  </si>
  <si>
    <t xml:space="preserve">24/Jul/25 10:25 AM;5f6e597f06e34200713539bb;If we need to review the dates, please tell us. </t>
  </si>
  <si>
    <t>29/Jul/25 4:38 AM;5f6e597f06e34200713539bb;Hi there. Do you think we can can get this on MII towards end of the week? Thanks, OF</t>
  </si>
  <si>
    <t>29/Jul/25 7:02 AM;5f6e58ec46a2ed0072176544;Sure.  Sorry for my ignorance, but do I log in and advance it along in the process ?   Next step is seeing it post to MII.  Do I do that?
Get Outlook for iOS&lt;https://aka.ms/o0ukef&gt;</t>
  </si>
  <si>
    <t>29/Jul/25 9:08 AM;63d022b64a3c3294ac04413d;[~accountid:63b85e2ad3aeefa40544a212] HI Cathy. Not sure if you're aware of this MII blog enroute, so just looping you in.</t>
  </si>
  <si>
    <t xml:space="preserve">29/Jul/25 2:01 PM;63b85e2ad3aeefa40544a212;[~accountid:5f6e58ec46a2ed0072176544] [~accountid:5f6e597f06e34200713539bb] This is the first Iâ€™m seeing this. Please forard to my email and Iâ€™ll see if I can get it on the calendar - 
 </t>
  </si>
  <si>
    <t xml:space="preserve">30/Jul/25 12:36 PM;5f6e597f06e34200713539bb;Apologies for not copying you earlier on this, [~accountid:63b85e2ad3aeefa40544a212] . This is the next blog for MII. Thanks. Kurt is the lead author. </t>
  </si>
  <si>
    <t>06/Aug/25 5:20 AM;5f6e597f06e34200713539bb;Hi, where are we with this? I lost track. Was this sent to Production? thanks, OF</t>
  </si>
  <si>
    <t>08/Aug/25 4:27 AM;5f6e597f06e34200713539bb;Hey [~accountid:63b85e2ad3aeefa40544a212] , is this being progressed? Do you need more from us on this?</t>
  </si>
  <si>
    <t xml:space="preserve">26/Aug/25 3:55 AM;5f6e597f06e34200713539bb;Hi both, [~accountid:5f6e58ec46a2ed0072176544] , [~accountid:63b85e2ad3aeefa40544a212] , I lost track of where we stand on this blog. What is the status? We are now past date. Thanks. </t>
  </si>
  <si>
    <t xml:space="preserve">24/Nov/25 6:26 AM;5f6e592ced55c7006af8c473;Hi - do we have an anticipated publication date please? </t>
  </si>
  <si>
    <t>01/Dec/25 12:03 PM;70121:e0be27e0-24cc-49b7-9ffb-1f11278694f7;https://blogs.cfainstitute.org/marketintegrity/2025/11/24/a-global-deregulation-agenda/</t>
  </si>
  <si>
    <t>AI in Asset Management: Tools, Applications and Frontiers</t>
  </si>
  <si>
    <t>Joseph Simonian</t>
  </si>
  <si>
    <t>712020:6e5e9a25-03a9-4c8a-852b-26d7dd9e87b6</t>
  </si>
  <si>
    <t>Island Mastara</t>
  </si>
  <si>
    <t>5f6e592b4609300077ce3eff</t>
  </si>
  <si>
    <t># Introduction
Artificial intelligence (AI) has emerged as a game-changer in the financial sector, transforming how investors analyze markets, manage portfolios, and make trading decisions. The sheer volume of data generated by modern financial markets, combined with AIâ€™s ability to process and learn from vast datasets, allows investors to uncover patterns, predict trends, and optimize strategies in ways that were previously unimaginable. From hedge funds using AI to execute high-frequency trades to retail investors leveraging AI-driven platforms for better asset management, AI is reshaping the landscape of investing.
The growing influence of AI in investing is not limited to data analysis and trading algorithms. It extends to areas such as risk management, portfolio optimization, and even sentiment analysis. AI-powered models can evaluate unstructured dataâ€”like social media posts, news articles, and earnings callsâ€”to gauge market sentiment and make real-time predictions. These capabilities empower investors to make more informed decisions, improving the chances of achieving higher returns while mitigating risk. As AI becomes increasingly embedded in financial practices, its ability to react swiftly to changing market conditions has created a competitive edge for those who embrace it.
Despite its vast potential, the use of AI in investing also presents challenges. Issues such as data quality, model interpretability, and the risk of overfitting remain significant hurdles for investors. Additionally, ethical concerns around AI's impact on market efficiency, transparency, and fairness are growing. This handbook seeks to provide a balanced overview of AI in investingâ€”exploring both its transformative potential and the risks involved. Through this comprehensive guide, investors will gain a clearer understanding of how to harness AI to drive better investment outcomes.
# Methodology
In developing this handbook, we will focus on several methodologies to illustrate the integration of AI into investing. This includes a combination of case studies, quantitative analysis, and technical breakdowns of AI models such as neural networks, decision trees, and reinforcement learning algorithms. Additionally, we will use a step-by-step approach to cover how AI tools are implemented in various investment strategies, from data collection and preprocessing to model training, evaluation, and optimization. The goal is to provide both conceptual understanding and practical insights, ensuring that readers are equipped to apply these methodologies in their own investment contexts.
# Background
AI's role in investing has grown significantly since the early 2000s when algorithmic trading began to gain traction. Today, AI-driven systems can process vast amounts of data at speeds far beyond human capabilities. The historical shift from traditional, human-driven investment decisions to data-centric AI models represents one of the most significant transformations in finance. Major financial institutions and hedge funds now deploy sophisticated AI models to forecast market trends, optimize portfolios, and manage risks. This section covers the evolution of AI in finance, key milestones, and the technologies that paved the way for the current landscape.</t>
  </si>
  <si>
    <t>John Van Deren - CW</t>
  </si>
  <si>
    <t>712020:5f0712d6-fc59-4382-97dc-6ab849ef72c9</t>
  </si>
  <si>
    <t>18/Dec/24 11:12 AM;ug:21804403-3166-4ac7-9d1d-e190c140ef8a;AI Handbook V2 .xlsx;https://cfainstitute.atlassian.net/rest/api/3/attachment/content/212896</t>
  </si>
  <si>
    <t>18/Nov/25 6:46 PM;27fed337-ed02-4120-a9d9-636216635133;AI-in-Asset-Management_Online-Chapter-ExecutiveSummaries.zip;https://cfainstitute.atlassian.net/rest/api/3/attachment/content/334622</t>
  </si>
  <si>
    <t>18/Nov/25 5:11 PM;27fed337-ed02-4120-a9d9-636216635133;AI-in-Asset-Management_Online-Chapter-PDFs.zip;https://cfainstitute.atlassian.net/rest/api/3/attachment/content/334608</t>
  </si>
  <si>
    <t>18/Nov/25 6:46 PM;27fed337-ed02-4120-a9d9-636216635133;AI-in-Asset-Management_Online-Chapter-PageRequestForms.zip;https://cfainstitute.atlassian.net/rest/api/3/attachment/content/334621</t>
  </si>
  <si>
    <t>18/Nov/25 4:32 PM;27fed337-ed02-4120-a9d9-636216635133;AI-in-Asset-Management_Online-Chapter-PractitionerBriefs.zip;https://cfainstitute.atlassian.net/rest/api/3/attachment/content/334592</t>
  </si>
  <si>
    <t>17/Nov/25 12:12 PM;27fed337-ed02-4120-a9d9-636216635133;RF_AIinAssetManagement_Full-Monograph_CoverThumbnail.jpg;https://cfainstitute.atlassian.net/rest/api/3/attachment/content/333855</t>
  </si>
  <si>
    <t>17/Nov/25 12:12 PM;27fed337-ed02-4120-a9d9-636216635133;RF_AIinAssetManagement_Full-Monograph_ExecutiveSummary_Final.docx;https://cfainstitute.atlassian.net/rest/api/3/attachment/content/333853</t>
  </si>
  <si>
    <t>18/Nov/25 5:12 PM;27fed337-ed02-4120-a9d9-636216635133;RF_AIinAssetManagement_Full-Monograph_Online.pdf;https://cfainstitute.atlassian.net/rest/api/3/attachment/content/334609</t>
  </si>
  <si>
    <t>17/Nov/25 12:12 PM;27fed337-ed02-4120-a9d9-636216635133;RPC-Page-Request-Form_RF_AIinAssetManagement_Full-Monograph_Final.docx;https://cfainstitute.atlassian.net/rest/api/3/attachment/content/333854</t>
  </si>
  <si>
    <t>18/Dec/24 11:10 AM;ug:21804403-3166-4ac7-9d1d-e190c140ef8a;Research project proposal_AI_Handbook_v2.docx;https://cfainstitute.atlassian.net/rest/api/3/attachment/content/212895</t>
  </si>
  <si>
    <t>13/Nov/25 11:48 AM;4da258d7-d989-485e-9017-3890935ca1c9;image-20251113-164622.png;https://cfainstitute.atlassian.net/rest/api/3/attachment/content/332155</t>
  </si>
  <si>
    <t>com.atlassian.servicedesk.plugins.approvals.internal.customfield.ApprovalsCFValue@b6f6c5d</t>
  </si>
  <si>
    <t>Tier 1</t>
  </si>
  <si>
    <t># Topical Outline_x000D_
_x000D_
This handbook covers several key topics related to AI in investing, structured as follows:  _x000D_
_x000D_
# AI and Data in Investing: How AI models handle big data, structured vs. unstructured data, and the use of alternative datasets like satellite imagery and social media sentiment.  _x000D_
# Machine Learning Models in Finance: Explanation of supervised learning, unsupervised learning, and reinforcement learning, and how these are applied to portfolio optimization, risk management, and market prediction.  Individual chapters should be devoted to the following. _x000D_
a. Unsupervised Learning_x000D_
b. Tree-based Methods_x000D_
c. Support Vector Machines_x000D_
d. Deep Learning_x000D_
e. Reinforcement Learning_x000D_
f. Natural Language Processing_x000D_
g. Generative AI_x000D_
# Ethical Considerations and AI Risks: The implications of AI on market transparency, fairness, and systemic risks associated with AI-driven trading systems.  _x000D_
# Future Trends in AI for Investing: Emerging technologies such as quantum computing and explainable AI, and their potential impact on investment strategies.</t>
  </si>
  <si>
    <t>Content engine for other offerings</t>
  </si>
  <si>
    <t>Education</t>
  </si>
  <si>
    <t>Engagement tool</t>
  </si>
  <si>
    <t>Lead generation</t>
  </si>
  <si>
    <t>Member value creation</t>
  </si>
  <si>
    <t>AI in Asset Management: Tools, Applications, and Frontiers</t>
  </si>
  <si>
    <t>https://rpc.cfainstitute.org/research/foundation/2025/ai-in-asset-management-book</t>
  </si>
  <si>
    <t>0|i0udwn:</t>
  </si>
  <si>
    <t>Theme 2 - FinTech and AI</t>
  </si>
  <si>
    <t>General research</t>
  </si>
  <si>
    <t>10123_*:*_1_*:*_3236_*|*_10226_*:*_1_*:*_0_*|*_10225_*:*_1_*:*_22379278923</t>
  </si>
  <si>
    <t>10/Nov/25 2:27 PM;640204cd9cba7ca028783ad0;URLs for all the chapters: (please note these links wonâ€™t work until they are published)
Â 
Chapter 1: [https://rpc.cfainstitute.org/research/foundation/2025/chapter-1-unsupervised-learning-techniques|https://rpc.cfainstitute.org/research/foundation/2025/chapter-1-unsupervised-learning-techniques]
Â 
Chapter 2: [https://rpc.cfainstitute.org/research/foundation/2025/chapter-2-unsupervised-learning-network-theory|https://rpc.cfainstitute.org/research/foundation/2025/chapter-2-unsupervised-learning-network-theory]
Â 
Chapter 3: [https://rpc.cfainstitute.org/research/foundation/2025/chapter-3-support-vector-machines|https://rpc.cfainstitute.org/research/foundation/2025/chapter-3-support-vector-machines]
Â 
Chapter 4: [https://rpc.cfainstitute.org/research/foundation/2025/chapter-4-ensemble-learning-investment|https://rpc.cfainstitute.org/research/foundation/2025/chapter-4-ensemble-learning-investment]
Â 
Chapter 5: [https://rpc.cfainstitute.org/research/foundation/2025/chapter-5-deep-learning|https://rpc.cfainstitute.org/research/foundation/2025/chapter-5-deep-learning]
Â 
Chapter 6: [https://rpc.cfainstitute.org/research/foundation/2025/chapter-6-reinforcement-learning-inverse-reinforcement-learning|https://rpc.cfainstitute.org/research/foundation/2025/chapter-6-reinforcement-learning-inverse-reinforcement-learning]
Â 
Chapter 7: [https://rpc.cfainstitute.org/research/foundation/2025/chapter-7-natural-language-processing|https://rpc.cfainstitute.org/research/foundation/2025/chapter-7-natural-language-processing]
Â 
Chapter 8: [https://rpc.cfainstitute.org/research/foundation/2025/chapter-8-machine-learning-commodity-futures|https://rpc.cfainstitute.org/research/foundation/2025/chapter-8-machine-learning-commodity-futures]
Â 
Chapter 9: [https://rpc.cfainstitute.org/research/foundation/2025/chapter-9-quantum-computing-for-finance|https://rpc.cfainstitute.org/research/foundation/2025/chapter-9-quantum-computing-for-finance]
Â 
Chapter 10: [https://rpc.cfainstitute.org/research/foundation/2025/chapter-10-ethical-ai-in-finance|https://rpc.cfainstitute.org/research/foundation/2025/chapter-10-ethical-ai-in-finance]</t>
  </si>
  <si>
    <t>13/Nov/25 9:49 AM;640204cd9cba7ca028783ad0;[~accountid:5f6e592acf5999006adda59b] could you provide instructions for page placement of the book?  We do have a landing page that contains all the chapters, the book and related content.  Should we promote that ? or just the book page?
Also, let me know if you want to preview any of these pages.  I will share the preview links on Teams with you.</t>
  </si>
  <si>
    <t>13/Nov/25 11:38 AM;5f6e592acf5999006adda59b;[~accountid:640204cd9cba7ca028783ad0] Thanks, and yes landing page promotion housing all of the content is most appropriate. I assume it will go in the hero section of the RPC homepage. Can we also put it on the hero section of the Tech theme page. It should also go in the Research Foundation row of the Research page. Many thanks.</t>
  </si>
  <si>
    <t>13/Nov/25 11:48 AM;640204cd9cba7ca028783ad0;[~accountid:5f6e592acf5999006adda59b] by hero, do you mean this top spot on the Data and Tech page? (see image below)  We donâ€™t normally change the hero on the theme pages. So, I would either move RAG for finance down, or just replace it with â€œAI in Asset Managementâ€, and yes the homepage hero, should we also update the â€œThematic Contentâ€ section for Data and Tech on the homepage?[CFA Institute Research &amp; Policy Center | Insights into Actions|https://rpc.cfainstitute.org/]
!image-20251113-164622.png|width=1809,height=504,alt="image-20251113-164622.png"!</t>
  </si>
  <si>
    <t xml:space="preserve">13/Nov/25 12:28 PM;5f6e592acf5999006adda59b;[~accountid:640204cd9cba7ca028783ad0] Sorry, yes the top box (currently RAG For Finance). Can we replace that with the AI book. Move down RAG for Finance and replace RAG with the latest installment in the Automation Ahead series (the one on Agentic AI). </t>
  </si>
  <si>
    <t>17/Nov/25 12:13 PM;712020:5f0712d6-fc59-4382-97dc-6ab849ef72c9;Hi [~accountid:640204cd9cba7ca028783ad0] Online ready files for the book and then individual chapters have been uploaded to the ticket. Please let me know if you have any questions, thank you!</t>
  </si>
  <si>
    <t>Part II of Consultation response - FCA - CP25/25: Application of FCA Handbook for Regulated Cryptoasset Activities</t>
  </si>
  <si>
    <t>CFA Institute and CFA UK are working to respond to Part II of UK FCA - CP25/25: Application of FCA Handbook for Regulated Cryptoasset Activities.</t>
  </si>
  <si>
    <t>12/Nov/25 12:46 PM;ug:04d84159-fb17-4ee7-8268-e996ae3c4152;CFA_FCA_CP25-25_Part II_Comment Letter (2857d1df-2d31-423a-b7f1-a673a8ea21d8).pdf;https://cfainstitute.atlassian.net/rest/api/3/attachment/content/331649</t>
  </si>
  <si>
    <t>12/Nov/25 12:46 PM;ug:04d84159-fb17-4ee7-8268-e996ae3c4152;RPC-Page-Request-Form-10-29-25 -CP25-25 Part II.docx;https://cfainstitute.atlassian.net/rest/api/3/attachment/content/331650</t>
  </si>
  <si>
    <t>13/Nov/25 4:54 PM;4da258d7-d989-485e-9017-3890935ca1c9;image-20251113-215400.png;https://cfainstitute.atlassian.net/rest/api/3/attachment/content/332423</t>
  </si>
  <si>
    <t>Phoebe will share the finalised comment letter asap, together with the request form.</t>
  </si>
  <si>
    <t>com.atlassian.servicedesk.plugins.approvals.internal.customfield.ApprovalsCFValue@bb17b2a</t>
  </si>
  <si>
    <t>https://rpc.cfainstitute.org/policy/comment-letters/2025-2029/consultation-response-uk-fca-cp25-part-11</t>
  </si>
  <si>
    <t>0|i16t3x:</t>
  </si>
  <si>
    <t>10123_*:*_1_*:*_201719921_*|*_10226_*:*_1_*:*_0</t>
  </si>
  <si>
    <t xml:space="preserve">11/Nov/25 8:42 AM;623b28a9761efb0069cd93b0;We will submit our response to a consultation released by the UK FCA tomorrow. I will share the finalised comment letter, together with the request form Karen has kindly shared. We would like to post the comment letter on RPC. Thank you [~accountid:640204cd9cba7ca028783ad0] 
</t>
  </si>
  <si>
    <t>12/Nov/25 12:47 PM;623b28a9761efb0069cd93b0;[~accountid:640204cd9cba7ca028783ad0] [~accountid:5f6e597f06e34200713539bb] Hi there - both the finalised comment letter and the request form are uploaded. Thank you for your help, Karen.</t>
  </si>
  <si>
    <t>13/Nov/25 4:43 PM;640204cd9cba7ca028783ad0;[~accountid:623b28a9761efb0069cd93b0] Just a reminder, remember to move the status of a ticket when itâ€™s ready for me to build the page â€œIn progress - productionâ€ or it doesnâ€™t show up in my dashboard.  Thanks</t>
  </si>
  <si>
    <t>13/Nov/25 4:54 PM;640204cd9cba7ca028783ad0;[~accountid:623b28a9761efb0069cd93b0] one other thing.  These are the only two UK organizations I see, see image below, are either of these correct?  
!image-20251113-215400.png|width=627,height=218,alt="image-20251113-215400.png"!</t>
  </si>
  <si>
    <t>13/Nov/25 5:09 PM;623b28a9761efb0069cd93b0;[~accountid:640204cd9cba7ca028783ad0] Yes it is the UK FSA â†’ now renamed FCA. Thanks Karen.</t>
  </si>
  <si>
    <t>FAJ article: Financing the Sustainable Development Goals: Exploring the Role of Government Bond Investors</t>
  </si>
  <si>
    <t>Laurens Swinkels, associate professor, Erasmus University, Erasmus School of Economics, and Executive Director, Head of Solutions Research at Robeco Institutional Asset Management
Jan Anton van Zanten, visiting fellow, Erasmus University, Rotterdam School of Management
Bruno Rein, Sustainable Investing Analyst, Robeco Institutional Asset Management
Rikkert Scholten, portfolio manager, Robeco Institutional Asset Management
Government bond investors can help close the financing gap for the Sustainable Development
Goals by directing capital toward governments with strong, yet underfunded, sustainability
policies. We introduce a practical method to implement this approach, with the potential to
improve the lives of 2.1 billion people, primarily in low- and middle-income countries. The
novelty of our approach lies in prioritizing investments where each dollar has the highest
potential for sustainability improvement, rather than concentrating portfolios in already well-performing, high-income countries with low interest rates. This reorientation offers a more
impactful path for sustainable bond investing. While our focus is on sustainability impact, we
acknowledge that investors must also consider expected risk and reward when constructing
portfolios.</t>
  </si>
  <si>
    <t>12/Nov/25 1:58 PM;ug:5c12e61d-5671-436a-8eb8-6eefe80dc9b7;Swinkels_RPC-Page-Request-Form-10-29-25.docx;https://cfainstitute.atlassian.net/rest/api/3/attachment/content/331676</t>
  </si>
  <si>
    <t>12/Nov/25 1:58 PM;ug:5c12e61d-5671-436a-8eb8-6eefe80dc9b7;UFAJ_A_2574831_J.xml;https://cfainstitute.atlassian.net/rest/api/3/attachment/content/331677</t>
  </si>
  <si>
    <t>com.atlassian.servicedesk.plugins.approvals.internal.customfield.ApprovalsCFValue@367ce7e1</t>
  </si>
  <si>
    <t>Financing the Sustainable Development Goals: Exploring the Role of Government Bond Investors</t>
  </si>
  <si>
    <t>https://rpc.cfainstitute.org/research/financial-analysts-journal/2025/financing-sustainable-development-goals</t>
  </si>
  <si>
    <t>0|i15l2l:</t>
  </si>
  <si>
    <t>10123_*:*_1_*:*_660_*|*_10226_*:*_1_*:*_0</t>
  </si>
  <si>
    <t>12/Nov/25 1:58 PM;70121:e0be27e0-24cc-49b7-9ffb-1f11278694f7;[~accountid:640204cd9cba7ca028783ad0] this article is now live on T&amp;F.</t>
  </si>
  <si>
    <t>Consultation response to Australian Government on Sustainable Investment Fund Labels</t>
  </si>
  <si>
    <t>RASITEM-1463</t>
  </si>
  <si>
    <t>Mary Leung</t>
  </si>
  <si>
    <t>5f6e58eb473df20070760fbc</t>
  </si>
  <si>
    <t xml:space="preserve">[^Sustainable-Investment-Product-Labels-CFA-Society-Australia-consultation-response.pdf]
[^202510 RPC form.pdf]
</t>
  </si>
  <si>
    <t>27/Oct/25 2:52 AM;ug:04f8c57a-792c-4eef-b9f1-1b12531dc535;202510 RPC form.pdf;https://cfainstitute.atlassian.net/rest/api/3/attachment/content/322547</t>
  </si>
  <si>
    <t>27/Oct/25 2:52 AM;ug:04f8c57a-792c-4eef-b9f1-1b12531dc535;Sustainable-Investment-Product-Labels-CFA-Society-Australia-consultation-response.pdf;https://cfainstitute.atlassian.net/rest/api/3/attachment/content/322546</t>
  </si>
  <si>
    <t>com.atlassian.servicedesk.plugins.approvals.internal.customfield.ApprovalsCFValue@4e3312fe</t>
  </si>
  <si>
    <t>DOI: 10.56227/25.2.23</t>
  </si>
  <si>
    <t>https://rpc.cfainstitute.org/policy/comment-letters/2025-2029/response-to-australian-government-sustainable-investment-product-labels</t>
  </si>
  <si>
    <t>0|i163p1:</t>
  </si>
  <si>
    <t>APAC</t>
  </si>
  <si>
    <t>Chris Fidler</t>
  </si>
  <si>
    <t>David von Eiff</t>
  </si>
  <si>
    <t>5f6e592bcf5999006adda59e</t>
  </si>
  <si>
    <t>618bf7df22ce490070bb5367</t>
  </si>
  <si>
    <t>10123_*:*_1_*:*_1366_*|*_10226_*:*_1_*:*_0</t>
  </si>
  <si>
    <t xml:space="preserve">27/Oct/25 3:00 AM;5f6e58eb473df20070760fbc;[~accountid:640204cd9cba7ca028783ad0] </t>
  </si>
  <si>
    <t>29/Oct/25 5:08 AM;5f6e597f06e34200713539bb;Hi [~accountid:5f6e58eb473df20070760fbc] , if this is done, could you select Completed in Status and set the date when submitted?</t>
  </si>
  <si>
    <t>11/Nov/25 9:25 AM;640204cd9cba7ca028783ad0;[~accountid:5f6e597f06e34200713539bb] Itâ€™s my fault.  Iâ€™ve not been able to complete this comment letter page.  When I do, I will add the link and move it to complete.</t>
  </si>
  <si>
    <t>Sustainability Story Podcast episode with Emma from Green Finance Institute</t>
  </si>
  <si>
    <t>Paul Moody to host the November episode of the Sustainability Story podcast with Emma from Green Finance Institute</t>
  </si>
  <si>
    <t>com.atlassian.servicedesk.plugins.approvals.internal.customfield.ApprovalsCFValue@3c6076c</t>
  </si>
  <si>
    <t>https://sites.libsyn.com/361235/site/emma-harvey-smith-mobilizing-global-capital-for-a-sustainable-future</t>
  </si>
  <si>
    <t>0|i0zcpd:</t>
  </si>
  <si>
    <t>Michael Strathen</t>
  </si>
  <si>
    <t>Paul Moody</t>
  </si>
  <si>
    <t>5f6e59424609300077ce4042</t>
  </si>
  <si>
    <t>61fd441aaab3620070f735ff</t>
  </si>
  <si>
    <t>10010_*:*_1_*:*_2572979722_*|*_10252_*:*_1_*:*_0_*|*_10123_*:*_1_*:*_21196_*|*_10225_*:*_1_*:*_7688117203</t>
  </si>
  <si>
    <t>HKEX IPO Boom by Chinese Firms in H1 2025 - Part 2</t>
  </si>
  <si>
    <t>Jacob Su</t>
  </si>
  <si>
    <t>712020:7cc6452e-069f-44b6-bd89-b081dd38fb99</t>
  </si>
  <si>
    <t>Follow up on the first part</t>
  </si>
  <si>
    <t>com.atlassian.servicedesk.plugins.approvals.internal.customfield.ApprovalsCFValue@28ab2e73</t>
  </si>
  <si>
    <t>0|i140sb:</t>
  </si>
  <si>
    <t>1df0d2fc-ecdd-4f0d-b5b7-423bbcb91798</t>
  </si>
  <si>
    <t>10252_*:*_1_*:*_0_*|*_10123_*:*_1_*:*_646</t>
  </si>
  <si>
    <t>06/Nov/25 10:17 PM;712020:7cc6452e-069f-44b6-bd89-b081dd38fb99;Published on Enterprising Investors on Nov 6, 2025.</t>
  </si>
  <si>
    <t>Article - India's Derivatives Market and Impact on Retail Investors: Lessons from the Jane Street Case</t>
  </si>
  <si>
    <t xml:space="preserve">We are in progress to write an article on the India derivatives market and the Jane Street case which will introduce and be followed by the larger research report on the derivatives market in India. We would like the article to be published on Markets Integrity Insights. </t>
  </si>
  <si>
    <t>Pankaj Sharma</t>
  </si>
  <si>
    <t>63c059e30a1b5442166b03f8</t>
  </si>
  <si>
    <t>08/Aug/25 5:25 AM;0d816e45-20d6-4dbb-93a4-d4d6ad6fe7fc;India's Derivative Market &amp; Retail Investors - Final Version for Editing.docx;https://cfainstitute.atlassian.net/rest/api/3/attachment/content/291141</t>
  </si>
  <si>
    <t>com.atlassian.servicedesk.plugins.approvals.internal.customfield.ApprovalsCFValue@49a26866</t>
  </si>
  <si>
    <t>- Trading in Derivatives has increased significantly among Retail investors in India with number of traders growing more than 120% between FY22 and FY25
- However, many of them donâ€™t fully understand the risks. As a result, more than 90% of them are making losses over the last four years.
- Thousands of finfluencers on social media recommend trading in futures and options to retail investors without adequate disclosures.
- The capital markets regulator, SEBI suggests that some institutional investors have also indulged in market manipulation and acted
- We suggest there is a need for stringent scrutiny to detect unethical market behaviour, more work needs to be done to increase financial awareness among retail investors, further strengthening of derivatives trading framework, and checks and controls on finfluencersâ€™ content.</t>
  </si>
  <si>
    <t>0|i12psr:</t>
  </si>
  <si>
    <t>10123_*:*_1_*:*_647_*|*_10226_*:*_1_*:*_0_*|*_10225_*:*_1_*:*_4685019617</t>
  </si>
  <si>
    <t xml:space="preserve">01/Aug/25 4:21 AM;631764f8b433b060db56d506;[~accountid:70121:e0be27e0-24cc-49b7-9ffb-1f11278694f7] [~accountid:63b85e2ad3aeefa40544a212] Please let us know if the dates are feasible. Also, a question for you: Is there a word limit for articles on Markets Integrity Insights? 
[~accountid:5f6e597f06e34200713539bb] [~accountid:63c059e30a1b5442166b03f8] </t>
  </si>
  <si>
    <t>08/Aug/25 4:26 AM;5f6e597f06e34200713539bb;[~accountid:63b85e2ad3aeefa40544a212] , the team will shortly send you a proposed v1 draft. It will need to go through formal editing. My question is whether this should be a blog for MII or perhaps better a short piece to be placed under the Policy section of the RPC? Also, [~accountid:63d022b64a3c3294ac04413d] , thoughts?</t>
  </si>
  <si>
    <t xml:space="preserve">08/Aug/25 5:25 AM;631764f8b433b060db56d506;[^India's Derivative Market &amp; Retail Investors - Final Version for Editing.docx]
Please see file attached for formal editing. Has also been shared in email with all. 
[~accountid:63d022b64a3c3294ac04413d] [~accountid:63b85e2ad3aeefa40544a212] [~accountid:5f6e597f06e34200713539bb] [~accountid:63c059e30a1b5442166b03f8] </t>
  </si>
  <si>
    <t>02/Sep/25 9:13 AM;5f6e597f06e34200713539bb;Hi team, and [~accountid:63b85e2ad3aeefa40544a212] , can we advance this blog, please? Can this be edited, now?</t>
  </si>
  <si>
    <t>02/Sep/25 9:18 AM;63b85e2ad3aeefa40544a212;Iâ€™m sorry, I happened to see this alert in my inbox. Please send me the article via email. This is the only way the blogs will advance. I just donâ€™t have time to monitor Jira. Thatâ€™s why the internal authors of any blogs handle the ticketing. Thank you for understanding</t>
  </si>
  <si>
    <t xml:space="preserve">02/Sep/25 9:32 AM;5f6e597f06e34200713539bb;All good, [~accountid:631764f8b433b060db56d506] , [~accountid:63c059e30a1b5442166b03f8] , can you send Cathy the latest version?
To Cathy, this is an advance blog to precede the release of a deeper paper to be released later in Q1 2026. We want to plant the subject earlier. </t>
  </si>
  <si>
    <t>02/Sep/25 9:34 AM;631764f8b433b060db56d506;Sent</t>
  </si>
  <si>
    <t xml:space="preserve">27/Nov/25 8:07 AM;631764f8b433b060db56d506;Article uploaded to the MII blog on 5th November 2025. Project completed. </t>
  </si>
  <si>
    <t>Financial Analysts Journal, Volume 81 Issue 4, Fourth Quarter 2025 Full Issue</t>
  </si>
  <si>
    <t>Full issue</t>
  </si>
  <si>
    <t>04/Nov/25 12:25 PM;ug:5c12e61d-5671-436a-8eb8-6eefe80dc9b7;FAJ 4Q Issue 2025 RPC-Page-Request-Form-10-29-25.docx;https://cfainstitute.atlassian.net/rest/api/3/attachment/content/327750</t>
  </si>
  <si>
    <t>04/Nov/25 12:25 PM;ug:5c12e61d-5671-436a-8eb8-6eefe80dc9b7;UFAJ_I_81_4_J.pdf;https://cfainstitute.atlassian.net/rest/api/3/attachment/content/327751</t>
  </si>
  <si>
    <t>com.atlassian.servicedesk.plugins.approvals.internal.customfield.ApprovalsCFValue@65efefec</t>
  </si>
  <si>
    <t>https://rpc.cfainstitute.org/research/financial-analysts-journal/2025/financial-analysts-journal-fourth-quarter-2025-vol-81-no-4</t>
  </si>
  <si>
    <t>0|i16hz1:</t>
  </si>
  <si>
    <t>10123_*:*_1_*:*_434_*|*_10226_*:*_1_*:*_0</t>
  </si>
  <si>
    <t>04/Nov/25 12:26 PM;70121:e0be27e0-24cc-49b7-9ffb-1f11278694f7;[~accountid:640204cd9cba7ca028783ad0] Iâ€™ve attached the full issue PDF and the page request form for this issue. If it could go live today, that would be fantastic.</t>
  </si>
  <si>
    <t xml:space="preserve">04/Nov/25 2:17 PM;640204cd9cba7ca028783ad0;[~accountid:70121:e0be27e0-24cc-49b7-9ffb-1f11278694f7] did you want me to use the cover as the search image and also have it on-page? like we did here? [https://rpc.cfainstitute.org/research/financial-analysts-journal/2025/financial-analysts-journal-third-quarter-2025-vol-81-no-3|https://rpc.cfainstitute.org/research/financial-analysts-journal/2025/financial-analysts-journal-third-quarter-2025-vol-81-no-3|smart-link] </t>
  </si>
  <si>
    <t>Presentation at roundtable on European capital markets and sustainable finance</t>
  </si>
  <si>
    <t>RASITEM-1425</t>
  </si>
  <si>
    <t>Alexander Lehmann</t>
  </si>
  <si>
    <t>712020:8b46b319-7f41-407d-a40b-695f1ed409b3</t>
  </si>
  <si>
    <t>Brussels think tank Bruegel hosts a roundtable with industry participants where I will make a short presentation on innovations in bond financing.</t>
  </si>
  <si>
    <t>com.atlassian.servicedesk.plugins.approvals.internal.customfield.ApprovalsCFValue@688f5973</t>
  </si>
  <si>
    <t>0|i155s5:</t>
  </si>
  <si>
    <t>10123_*:*_1_*:*_5605681516_*|*_10014_*:*_1_*:*_0</t>
  </si>
  <si>
    <t>Enterprising Investor Podcast episode with Rick Bookstaber</t>
  </si>
  <si>
    <t>Genevieve Hayman</t>
  </si>
  <si>
    <t>712020:854a6385-bb42-4c95-9e34-eaf7499af24d</t>
  </si>
  <si>
    <t>com.atlassian.servicedesk.plugins.approvals.internal.customfield.ApprovalsCFValue@7d4175b0</t>
  </si>
  <si>
    <t>0|i1695p:</t>
  </si>
  <si>
    <t>10123_*:*_1_*:*_8164_*|*_10226_*:*_1_*:*_0</t>
  </si>
  <si>
    <t>01/Nov/25 12:59 PM;712020:854a6385-bb42-4c95-9e34-eaf7499af24d;Podcast can be found here: https://sites.libsyn.com/56828/site/richard-bookstaber-understanding-markets-through-complexity-and-human-behavior</t>
  </si>
  <si>
    <t>blog on the upcoming revision to EU insurance capital framework</t>
  </si>
  <si>
    <t>11/Sep/25 10:14 AM;5fef1106-5f1c-4075-84b1-ba0574db7c88;blog EU Solvency II.docx;https://cfainstitute.atlassian.net/rest/api/3/attachment/content/304896</t>
  </si>
  <si>
    <t>com.atlassian.servicedesk.plugins.approvals.internal.customfield.ApprovalsCFValue@413c837</t>
  </si>
  <si>
    <t>0|i13v2b:</t>
  </si>
  <si>
    <t>10123_*:*_1_*:*_646_*|*_10226_*:*_1_*:*_0_*|*_10225_*:*_1_*:*_2323807978</t>
  </si>
  <si>
    <t>29/Oct/25 5:11 AM;5f6e597f06e34200713539bb;Hi [~accountid:712020:8b46b319-7f41-407d-a40b-695f1ed409b3] , what is the status of this piece now?</t>
  </si>
  <si>
    <t>29/Oct/25 1:14 PM;712020:8b46b319-7f41-407d-a40b-695f1ed409b3;[~accountid:5f6e597f06e34200713539bb] It was published: [Governing the Capital of Europeâ€™s Insurers: Resilience versus Capital Mobilization - CFA Institute Market Integrity Insights|https://blogs.cfainstitute.org/marketintegrity/2025/10/13/governing-the-capital-of-europes-insurers-resilience-versus-capital-mobilization/]</t>
  </si>
  <si>
    <t>Derivative video for Reframing Financial Markets as Complex Systems report.</t>
  </si>
  <si>
    <t>com.atlassian.servicedesk.plugins.approvals.internal.customfield.ApprovalsCFValue@7462a995</t>
  </si>
  <si>
    <t>Derivative content â€“ Video</t>
  </si>
  <si>
    <t>Publishing</t>
  </si>
  <si>
    <t>0|i1693h:</t>
  </si>
  <si>
    <t>10123_*:*_1_*:*_8401_*|*_10226_*:*_1_*:*_0</t>
  </si>
  <si>
    <t xml:space="preserve">30/Oct/25 5:30 PM;712020:854a6385-bb42-4c95-9e34-eaf7499af24d;[https://rpc.cfainstitute.org/research/reports/2025/reframing-financial-markets-as-complex-systems|https://rpc.cfainstitute.org/research/reports/2025/reframing-financial-markets-as-complex-systems|smart-link] </t>
  </si>
  <si>
    <t>30/Oct/25 5:30 PM;712020:854a6385-bb42-4c95-9e34-eaf7499af24d;https://rpc.cfainstitute.org/research/reports/2025/reframing-financial-markets-as-complex-systems</t>
  </si>
  <si>
    <t>One Word Answer Video for 2025 World Pension Summit Promotion</t>
  </si>
  <si>
    <t>RASITEM-1468</t>
  </si>
  <si>
    <t>Pensions &amp; Investments recorded a â€œone word answerâ€ interview ahead of the 2025 World Pension Summit, which I will speak at next month. The interview can be found here: [https://www.pionline.com/videos/pi-owai-genevieve-hayman-cfa-institute/|https://www.pionline.com/videos/pi-owai-genevieve-hayman-cfa-institute/|smart-link] 
It was promoted both by P&amp;I and the RPC on LinkedIn.</t>
  </si>
  <si>
    <t>RASITEM-1252</t>
  </si>
  <si>
    <t>com.atlassian.servicedesk.plugins.approvals.internal.customfield.ApprovalsCFValue@4caf579a</t>
  </si>
  <si>
    <t>0|i1697x:</t>
  </si>
  <si>
    <t>10123_*:*_1_*:*_51432_*|*_10014_*:*_1_*:*_0</t>
  </si>
  <si>
    <t>29/Oct/25 11:36 AM;712020:854a6385-bb42-4c95-9e34-eaf7499af24d;https://www.pionline.com/videos/pi-owai-genevieve-hayman-cfa-institute/</t>
  </si>
  <si>
    <t>The world is more interconnected than ever before. Information can be distributed almost instantaneously across vast communication networks and shifts in one market can have rippling effects across other markets. The investment industry must adapt and evolve with these dynamic changes, but traditional financial models may be ill-equipped to provide robust insights into the unpredictable, interconnected, and often non-linear behaviors of capital markets.
This report offers a new perspective on how to think about capital markets that moves away from assumptions of perfect equilibrium and rational actors driven by theories that sometimes deviate from empirical evidence (see [Research Affiliates, 2024|https://www.researchaffiliates.com/publications/articles/1063-past-present-and-future-of-modern-finance?_cldee=isqhjkCn8jtzWaDSn0_K1jQ2g_Pxq0iV-lV1-PchcxRrZJ3kXt9SZFcMFvQtGOP5GB-P5ZXBWlNJx9eJpTbBUg&amp;recipientid=contact-e3fcbd4aff95ee11be370022482b6e98-f9148f30e0d24981a1d7c030166c4050&amp;esid=43db84de-7095-ef11-8a6a-7c1e521b0939]). Using complex systems theory, this report draws on advancements in systems analysis in fields such as biology, physics, and economics to produce an overview of key concepts like system behavior, emergent properties, adaptive strategies, and resilience. In doing so, it embraces real-world observations of markets and offers a range of modeling techniques suitable for thinking of capital markets as complex systems. The report will review core modeling techniques used within complex systems analysis and highlight ways such techniques can be incorporated into areas such as sustainability, portfolio risk analysis, and private markets.
Adding complex systems analysis to the investment toolkit offers the potential to anticipate and respond to evolving market dynamics, systemic risks, and emergent behaviors within portfolios or the broader economy. Through this report, investment professionals, regulators, and investors will be introduced to complex systems theory as a new paradigm for investment management and learn practical ways these ideas can be applied to systemic risk analysis and investment decision-making.</t>
  </si>
  <si>
    <t>21/Oct/25 4:29 PM;27fed337-ed02-4120-a9d9-636216635133;RPC-Page-Request-Form_RPC_Hayman_Complex Systems.docx;https://cfainstitute.atlassian.net/rest/api/3/attachment/content/320645</t>
  </si>
  <si>
    <t>21/Oct/25 4:29 PM;27fed337-ed02-4120-a9d9-636216635133;RPC_Hayman_ComplexSystems_ExecSummary_Online.docx;https://cfainstitute.atlassian.net/rest/api/3/attachment/content/320644</t>
  </si>
  <si>
    <t>22/Oct/25 9:17 AM;27fed337-ed02-4120-a9d9-636216635133;RPC_Hayman_ComplexSystemsforInvestmentManagement_Online.pdf;https://cfainstitute.atlassian.net/rest/api/3/attachment/content/320846</t>
  </si>
  <si>
    <t>23/Sep/25 1:57 PM;4da258d7-d989-485e-9017-3890935ca1c9;image-20250923-175234.png;https://cfainstitute.atlassian.net/rest/api/3/attachment/content/309814</t>
  </si>
  <si>
    <t>24/Sep/25 1:42 PM;4f95aa22-7b75-4192-be23-df45ef5e03d3;visualisation-25285620.zip;https://cfainstitute.atlassian.net/rest/api/3/attachment/content/310216</t>
  </si>
  <si>
    <t>24/Sep/25 1:42 PM;4f95aa22-7b75-4192-be23-df45ef5e03d3;visualisation-25303005 (1).zip;https://cfainstitute.atlassian.net/rest/api/3/attachment/content/310215</t>
  </si>
  <si>
    <t>com.atlassian.servicedesk.plugins.approvals.internal.customfield.ApprovalsCFValue@1669522c</t>
  </si>
  <si>
    <t>Tier 3</t>
  </si>
  <si>
    <t>Reframing Financial Markets as Complex Systems: Tools for Systemic Risk Analysis, Portfolio Management, and System-Level Investing</t>
  </si>
  <si>
    <t>https://rpc.cfainstitute.org/research/reports/2025/reframing-financial-markets-as-complex-systems</t>
  </si>
  <si>
    <t>0|i0txtb:</t>
  </si>
  <si>
    <t>Theme 1 - Capital Markets Resilience</t>
  </si>
  <si>
    <t>10252_*:*_1_*:*_3044045146_*|*_10123_*:*_1_*:*_599466298_*|*_10226_*:*_1_*:*_0_*|*_10225_*:*_1_*:*_19075043167</t>
  </si>
  <si>
    <t>16/Dec/24 12:36 PM;712020:854a6385-bb42-4c95-9e34-eaf7499af24d;Project proposal found here: [Project proposal - Systems Thinking in Investment Management.docx|https://cfainstitute.sharepoint.com/:w:/r/teams/AffiliateProgram/Shared%20Documents/General/Projects%20in%20Progress/Complex%20Systems%20in%20Investment%20Management/Project%20proposal%20-%20Systems%20Thinking%20in%20Investment%20Management.docx?d=w2c6c70a72c64464f806075c32a24f46d&amp;csf=1&amp;web=1&amp;e=M7aONZ]
Updated timeline: 
|{color:#ffffff}*Key Milestoneâ€¯*{color}{color:#ffffff}Â {color}|{color:#ffffff}*Date*{color}{color:#ffffff}Â {color}|
|Project proposal approvedÂ |December 2025|
|Draft reportÂ |January - February 2025|
|Report reviewed and editedÂ |March - April 2025|
|Sent to publicationÂ |April 2025|
|PublishedÂ |May 2025Â |</t>
  </si>
  <si>
    <t>14/Mar/25 9:42 AM;712020:854a6385-bb42-4c95-9e34-eaf7499af24d;Draft sent to Rhodri for review.</t>
  </si>
  <si>
    <t>15/Jul/25 9:17 AM;712020:854a6385-bb42-4c95-9e34-eaf7499af24d;Updating report based on feedback from Joohee and Rick Bookstaber before Rhodri receives it for final review.</t>
  </si>
  <si>
    <t>15/Aug/25 10:03 AM;712020:854a6385-bb42-4c95-9e34-eaf7499af24d;Feedback from Rhodri received and updating with final version expected end of next week; submission to publication should be on track for 8/25.</t>
  </si>
  <si>
    <t>25/Aug/25 3:44 PM;712020:854a6385-bb42-4c95-9e34-eaf7499af24d;Sent to Jeanie</t>
  </si>
  <si>
    <t>18/Sep/25 2:57 PM;640204cd9cba7ca028783ad0;[~accountid:712020:854a6385-bb42-4c95-9e34-eaf7499af24d] John just highlighted this piece to me.  What topics/keywords does this piece cover?  who is the target audience?  I would like to do some keyword research for you so we can optimize the title and web copy to improve organic traffic.  Iâ€™m OOO tomorrow, but if not today, I can jump on this Monday.</t>
  </si>
  <si>
    <t xml:space="preserve">18/Sep/25 4:11 PM;712020:854a6385-bb42-4c95-9e34-eaf7499af24d;[~accountid:640204cd9cba7ca028783ad0] Thanks for looking into this! Iâ€™d say the following keywords are relevant for this paper:
* *Complex systems*
* *Systemic risk*
* *Agent-based modeling (ABM)*
* *Network analysis*
* *Financial networks*
* *Nonlinearity and feedback loops*
* *System-level investing*
* *Market resilience*
* *Macroprudential regulation*
* *Portfolio construction and risk management*
The audience would be large asset owners, particularly those who do system-level investing and want some background and methodology. It could also appeal to their asset managers who may want alternative methods of measuring and accounting for risk. The last group would be regulators and policymakers who are concerned with the complexities of systemic risk.
I should also say that I have a graphic for the webpage. When would you want that by? It recently underwent some changes that I need to reconfigure in Flourish. Let me know if you need it ASAP, and I can prioritize. </t>
  </si>
  <si>
    <t>18/Sep/25 4:22 PM;640204cd9cba7ca028783ad0;[~accountid:712020:854a6385-bb42-4c95-9e34-eaf7499af24d] Thanks, I will get started on this and provide you with the keywords we have the best chance to rank for.  The graphic should be provided to John ASAP. [~accountid:712020:5f0712d6-fc59-4382-97dc-6ab849ef72c9] Iâ€™ll let you speak to the process on your end for graphics.</t>
  </si>
  <si>
    <t>18/Sep/25 4:34 PM;640204cd9cba7ca028783ad0;[~accountid:712020:854a6385-bb42-4c95-9e34-eaf7499af24d] 
* *Macroprudential regulation -* has a low keyword difficulty score (32), meaning less competition and easier for us to rank for right away, search volume is 140.
* *Macroprudential policy -* has KD of 35, and search volume of 210
* *Macroprudential* - has a low score, 38, and volume 210 (technically we would get two keywords if we go with either of the first two.
* *Financial networks -* Has a KD of 17 and search volume of 90.
Unfortunately, the other keywords in your list have 0 search volume at this time.  If it makes sense, I would go with either of the first two. Ideally, you want the keyword in the first part of the title, and then in at least 2 places on the web copy for the publication page.</t>
  </si>
  <si>
    <t xml:space="preserve">19/Sep/25 2:30 PM;712020:854a6385-bb42-4c95-9e34-eaf7499af24d;[~accountid:640204cd9cba7ca028783ad0] Thanks for this info! All very helpful. I do hesitate about making the emphasis macroprudential policy, as thatâ€™s going to be misleading about the core of the work (though there are implications for macroprudential policy within the report). â€œFinancial networksâ€ would be more accurate but also risks misrepresenting the report to some extent. 
I know â€œsystem-level investingâ€ doesnâ€™t have a high search volume, but it is a rising term in certain investment circles, so I would opt to keep that in the title. 
Would any of the following titles be options?
Capital Markets as Complex Systems: Tools for Risk, Resilience, and System-Level Investing
From Financial Networks to Systemic Risk: Applying Complexity Science to Investment Management
Navigating Complexity in Finance: Systemic Risk, Financial Networks, and System-Level Investing
</t>
  </si>
  <si>
    <t>22/Sep/25 4:40 PM;640204cd9cba7ca028783ad0;[~accountid:712020:854a6385-bb42-4c95-9e34-eaf7499af24d] Let me take a closer look at these.  itâ€™s been a busy day so far so havenâ€™t had a chance, but will look more closely at the keywords tomorrow.  I can tell you that these titles are too long for the H1, which should be 60 characters or less.  Can we break these into a title and subtitle?
EDIT: If you feel â€œsystem-level investingâ€ is an up-and-coming term, letâ€™s take the chance on it.  Search vol is only 20 but Iâ€™m ok with taking a chance on a new keyword OR I can do more research.  Let me know.</t>
  </si>
  <si>
    <t xml:space="preserve">23/Sep/25 1:16 PM;712020:854a6385-bb42-4c95-9e34-eaf7499af24d;[~accountid:640204cd9cba7ca028783ad0] Thank you for your attention to this - I know itâ€™s harder than it seems to get it just right. 
I am happy to break them into title and subtitle. The option that seems to best fit that design is: 
Title: Capital Markets as Complex Systems
Subtitle: Tools for Risk, Resilience, and System-Level Investing
But Iâ€™m aware that doesnâ€™t have the financial networks keyword you highlighted. Still, I think it most accurately captures what the report is about and would appeal to asset managers and policymakers alike. Do you think this title/subtitle would be ok? Any adjustments needed? </t>
  </si>
  <si>
    <t>23/Sep/25 1:57 PM;640204cd9cba7ca028783ad0;[~accountid:712020:854a6385-bb42-4c95-9e34-eaf7499af24d] At the end of the day you want a title that best represents the research report, and we donâ€™t want to force a keyword that doesnâ€™t make sense.  This title is not ideal for SEO.  The H1 in this case â€œCapital Markets as Complex Systemsâ€, the only keyword here we might rank for is â€œcomplex systemsâ€ but thatâ€™s very broad, so itâ€™s just a chance.  â€œsystem-level investingâ€, which is the keyword I thought we wanted to rank for is not in the H1, but rather the H2.  Itâ€™s ok but not ideal.  
Ideal for SEO.  Pick a keyword that has good volume and low keyword difficulty score, put that keyword into the H1 as far to the left as possible.  Then ensure the keyword is added to the web copy as well as the meta data.
It is not always easy to pick a keyword and sometimes you just need to go with your gut, knowing your audience and what they are searching for. 
We can still use this title and subtitle as you have it; I will just have to rework the meta title and meta description a bit. And if we can answer some of the most search questions on the topics, that also helps.  
Example: here are some of the questions being asked on â€œsystem-level investingâ€, does your piece address any of these?
!image-20250923-175234.png|width=817,height=415,alt="image-20250923-175234.png"!
In the exec summary or report overview we should aim to answer some questions.  That also helps boost your page ranking.
Hope this makes sense, if not we can jump on a call and discuss.
Thanks,
Karen</t>
  </si>
  <si>
    <t>23/Sep/25 2:13 PM;712020:854a6385-bb42-4c95-9e34-eaf7499af24d;[~accountid:640204cd9cba7ca028783ad0] Super helpful! Thanks, Karen. It is a bit of a balancing act, isnâ€™t it? What you said makes sense, though Iâ€™d like to check in with some additional keyword possibilities to make sure I can get the best tradeoff between volume/difficulty/substance/accuracy/length. And to ensure the overview/summary answers at least some of the questions raised in search. Would you have even 15 minutes to spare tomorrow to go through a few final options? I know there are free keyword analysis tools online, but what you have is probably much better.
Iâ€™m sorry this is so time-consuming - but Iâ€™m confident we can find an optimal solution!</t>
  </si>
  <si>
    <t xml:space="preserve">24/Sep/25 1:42 PM;712020:854a6385-bb42-4c95-9e34-eaf7499af24d;Re: Graphic for the website
[~accountid:712020:5f0712d6-fc59-4382-97dc-6ab849ef72c9] Hi John! I have two versions of the graphic for the website made in flourish. One is a panel and the other is a popup. Iâ€™m open to whatever you think is best.
The html can be found in these files:
[^visualisation-25303005 (1).zip] [^visualisation-25285620.zip] 
But just so you can see what it looks like, you can use these links:
[https://public.flourish.studio/visualisation/25285620/|https://public.flourish.studio/visualisation/25285620/|smart-link]  
[https://public.flourish.studio/visualisation/25303005/|https://public.flourish.studio/visualisation/25303005/|smart-link] </t>
  </si>
  <si>
    <t>21/Oct/25 9:15 AM;640204cd9cba7ca028783ad0;[~accountid:5f6e592acf5999006adda59b] [~accountid:5f6e597f06e34200713539bb] I will be publishing this report on Thurs, could you please let me know which pages it should be added to?</t>
  </si>
  <si>
    <t>21/Oct/25 9:18 AM;5f6e592acf5999006adda59b;[~accountid:640204cd9cba7ca028783ad0] Future of the Industry theme page. You could also put it on the portfolio construction page, and the Research page.</t>
  </si>
  <si>
    <t>21/Oct/25 9:27 AM;640204cd9cba7ca028783ad0;[~accountid:5f6e592acf5999006adda59b] Thank You.</t>
  </si>
  <si>
    <t>21/Oct/25 4:30 PM;712020:5f0712d6-fc59-4382-97dc-6ab849ef72c9;Hi [~accountid:640204cd9cba7ca028783ad0] The Page Request Form and Exec Summary are attached for the page build. Please note there may be minor updates once we have the final report file!</t>
  </si>
  <si>
    <t>21/Oct/25 4:51 PM;640204cd9cba7ca028783ad0;[~accountid:5f6e592acf5999006adda59b] I see you want this added to the Industry Future theme page however the form has it listed as Capital Markets so just wanted to be sure the theme for the report is correct?</t>
  </si>
  <si>
    <t>22/Oct/25 4:26 AM;5f6e592acf5999006adda59b;[~accountid:640204cd9cba7ca028783ad0] Capital markets is fine. It could go on either theme page, but it does address systemic risks and so capital markets is probably the best option. Many thanks.</t>
  </si>
  <si>
    <t xml:space="preserve">22/Oct/25 9:17 AM;712020:5f0712d6-fc59-4382-97dc-6ab849ef72c9;Good morning [~accountid:640204cd9cba7ca028783ad0], the Online report pdf is now attached to the ticket. </t>
  </si>
  <si>
    <t>RF Brief: The Geoeconomic Decade</t>
  </si>
  <si>
    <t>RASITEM-1339</t>
  </si>
  <si>
    <t>Joachim Klement
h1. How to incorporate geopolitical analysis into the investment process: A case study
In 2021, the CFA Institute Research Foundation published a monograph titled "Geoeconomics: The Interplay between Geopolitics, Economics, and Investments." In it, we reviewed the academic research on how geopolitical events influence financial markets. We also investigated four geopolitical trends that, in our view, could influence the 2020s.
Since then, geopolitical risks have increased in frequency and severity alike, as evidenced by the numerous spikes in the Geopolitical Risk Index (GPR) and Economic Policy Uncertainty Index (EPU) in Exhibit 1.
The GPR index, which had seen major spikes after the 9/11 terrorist attacks in 2001 and the start of the Iraq War in 2003, had been rather docile for almost two decades until Russia invaded Ukraine in February 2022. It spiked again in 2024 when tensions in Gaza and between Israel and Iran increased, and again in 2025 when Israel and Iran entered a 12-day armed conflict.
The EPU appears to have spiked more frequently in recent years as well. During Donald Trumpâ€™s first administration, the EPU for the United States increased steadily as he engaged in a trade war with China and imposed tariffs on steel, aluminium, and other goods. The pandemic then created the largest spike in economic policy uncertainty recorded to that point. The resurgence of supply-side shocks to inflation in 2022 created another spike in economic policy uncertainty. Still, it shot to the highest levels ever with the re-election of Donald Trump in 2025 and the imposition of tariffs on most US trade partners.</t>
  </si>
  <si>
    <t>21/Oct/25 3:07 PM;27fed337-ed02-4120-a9d9-636216635133;RF_Klement_GeoeconomicDecade_Online.pdf;https://cfainstitute.atlassian.net/rest/api/3/attachment/content/320606</t>
  </si>
  <si>
    <t>21/Oct/25 3:07 PM;27fed337-ed02-4120-a9d9-636216635133;RF_Klement_GeoeconomicDecade_Online_Cover_Thumbnail.jpg;https://cfainstitute.atlassian.net/rest/api/3/attachment/content/320604</t>
  </si>
  <si>
    <t>21/Oct/25 3:07 PM;27fed337-ed02-4120-a9d9-636216635133;RF_Klement_GeoeconomicDecade_Summary_Description_Online.docx;https://cfainstitute.atlassian.net/rest/api/3/attachment/content/320603</t>
  </si>
  <si>
    <t>21/Oct/25 3:07 PM;27fed337-ed02-4120-a9d9-636216635133;RPC-Page-Request-Form_RF_Klement_GeoeconomicDecade.docx;https://cfainstitute.atlassian.net/rest/api/3/attachment/content/320605</t>
  </si>
  <si>
    <t>com.atlassian.servicedesk.plugins.approvals.internal.customfield.ApprovalsCFValue@cd5538f</t>
  </si>
  <si>
    <t>RF Publication</t>
  </si>
  <si>
    <t>Tier 5</t>
  </si>
  <si>
    <t>https://rpc.cfainstitute.org/research/foundation/2025/geoeconomic-decade</t>
  </si>
  <si>
    <t>0|i12zp7:</t>
  </si>
  <si>
    <t>10252_*:*_1_*:*_3380253284_*|*_10123_*:*_1_*:*_435_*|*_10226_*:*_2_*:*_138171</t>
  </si>
  <si>
    <t>20/Oct/25 4:11 PM;640204cd9cba7ca028783ad0;[~accountid:5f6e592acf5999006adda59b] I will be publishing this RF brief this week.  I will add it to the Geoeconomics landing page, was there anywhere else I should add it?  Thank You.</t>
  </si>
  <si>
    <t xml:space="preserve">21/Oct/25 4:54 AM;5f6e592acf5999006adda59b;[~accountid:640204cd9cba7ca028783ad0] Thanks, the Geoeconomics page (+RF page + RF row in the Research page) is sufficient. </t>
  </si>
  <si>
    <t>21/Oct/25 3:08 PM;712020:5f0712d6-fc59-4382-97dc-6ab849ef72c9;Hi [~accountid:640204cd9cba7ca028783ad0] Publication files for this project have been added to the ticket. Thank you!</t>
  </si>
  <si>
    <t xml:space="preserve">21/Oct/25 3:09 PM;640204cd9cba7ca028783ad0;[~accountid:712020:5f0712d6-fc59-4382-97dc-6ab849ef72c9] Thank You.  </t>
  </si>
  <si>
    <t>David Terris</t>
  </si>
  <si>
    <t>5f6e593c29ef2800705825ba</t>
  </si>
  <si>
    <t>This is a spreadsheet that provides sample benchmark calculations such as Public Market Equivalents, asset weighted BMs, blended BMs, leveraged BMs, etc.</t>
  </si>
  <si>
    <t>com.atlassian.servicedesk.plugins.approvals.internal.customfield.ApprovalsCFValue@217d1685</t>
  </si>
  <si>
    <t>0|i0yp8x:</t>
  </si>
  <si>
    <t>Business Operations</t>
  </si>
  <si>
    <t>Industry</t>
  </si>
  <si>
    <t>10123_*:*_1_*:*_540_*|*_10225_*:*_1_*:*_0</t>
  </si>
  <si>
    <t>01/May/25 2:19 PM;5f6e592bcf5999006adda59e;[~accountid:70121:e0be27e0-24cc-49b7-9ffb-1f11278694f7] This tool does not need review by the Publication team.  It will be posted to the GIPS website via our normal processes (i.e., by Robin)</t>
  </si>
  <si>
    <t>22/Oct/25 12:07 PM;5f6e593c29ef2800705825ba;Passed on to Robin for inclusion on the GIPS standards website.</t>
  </si>
  <si>
    <t>Impact Investing in Secondary Public Equities</t>
  </si>
  <si>
    <t>RASITEM-1145</t>
  </si>
  <si>
    <t xml:space="preserve">All of the content for the impact investing in listed equity paper has been drafted, and we are in the editing phase of the paper. We will receive comments from ESG TC during our meeting 19 Augustâ€”estimated publication October. </t>
  </si>
  <si>
    <t>23/Sep/25 10:13 AM;ug:01d93e09-99a2-4c9d-9a2f-58c3f90666f8;IISPE Project Proposal revised NG.docx;https://cfainstitute.atlassian.net/rest/api/3/attachment/content/309646</t>
  </si>
  <si>
    <t>17/Oct/25 3:39 PM;27fed337-ed02-4120-a9d9-636216635133;RPC-Page-Request-Form_GuidanceforDesigningListedEquityStrategies.docx;https://cfainstitute.atlassian.net/rest/api/3/attachment/content/319629</t>
  </si>
  <si>
    <t>17/Oct/25 3:39 PM;27fed337-ed02-4120-a9d9-636216635133;RPC_ImpactInvesting_GuidanceforDesigningListedEquityStrategies_ExecSummary_Online.docx;https://cfainstitute.atlassian.net/rest/api/3/attachment/content/319628</t>
  </si>
  <si>
    <t>17/Oct/25 3:12 PM;27fed337-ed02-4120-a9d9-636216635133;RPC_ImpactInvesting_GuidanceforDesigningListedEquityStrategies_Online.pdf;https://cfainstitute.atlassian.net/rest/api/3/attachment/content/319620</t>
  </si>
  <si>
    <t>com.atlassian.servicedesk.plugins.approvals.internal.customfield.ApprovalsCFValue@7ae0e448</t>
  </si>
  <si>
    <t>https://rpc.cfainstitute.org/research/reports/2025/impact-investing</t>
  </si>
  <si>
    <t>0|i0yi7t:</t>
  </si>
  <si>
    <t>10252_*:*_1_*:*_7705421526_*|*_10123_*:*_1_*:*_579_*|*_10226_*:*_1_*:*_0_*|*_10225_*:*_1_*:*_4744222911</t>
  </si>
  <si>
    <t>12/Aug/25 3:58 PM;628b5ca3d5ec4f0069e750dc;Thanks, Deborah!
Nicole Gehrig | Director, Global Industry Standards | CFA Institute |  915 East High Street | Charlottesville, VA 22902 USA | +1.551.265.3862 mobile | nicole.gehrig@cfainstitute.org&lt;mailto:nicole.gehrig@cfainstitute.org&gt; | www.cfainstitute.org&lt;http://www.cfainstitute.org/&gt;</t>
  </si>
  <si>
    <t>13/Oct/25 12:56 PM;628b5ca3d5ec4f0069e750dc;Hi Jeanie and John,
I noticed the report was moved to October 20th in Jira. Is the 16th no longer feasible to publish? Either day is fine, I just wanted to know. We will have updates back to you today.
Best regards,
Nicole
Nicole Gehrig | Director, Global Industry Standards | CFA Institute |  915 East High Street | Charlottesville, VA 22902 USA | +1.551.265.3862 mobile | nicole.gehrig@cfainstitute.org&lt;mailto:nicole.gehrig@cfainstitute.org&gt; | www.cfainstitute.org&lt;http://www.cfainstitute.org/&gt;</t>
  </si>
  <si>
    <t>16/Oct/25 11:15 AM;712020:5f0712d6-fc59-4382-97dc-6ab849ef72c9;Hi [~accountid:640204cd9cba7ca028783ad0] I realized you were not listed on the ticket and would not them have seen the uploaded page form. The Online-ready paper is out for approval now, with the summary and page form ready to go. I will report back when the pdf is ready for publication!</t>
  </si>
  <si>
    <t>16/Oct/25 11:30 AM;640204cd9cba7ca028783ad0;[~accountid:628b5ca3d5ec4f0069e750dc] I will try my best to get this page built and published today.  What pages should this report be added to?</t>
  </si>
  <si>
    <t>16/Oct/25 1:40 PM;640204cd9cba7ca028783ad0;Also, [~accountid:628b5ca3d5ec4f0069e750dc] the current title is 99 characters long, titles should be 50-60 chars max.  Is there any wiggle room to make the on-page title a bit different from the .pdf title?  Normally I split the title into title and subtitle, placing everything after the colon in the subtitle field however in this case it doesnâ€™t work well.  [~accountid:712020:5f0712d6-fc59-4382-97dc-6ab849ef72c9] FYI</t>
  </si>
  <si>
    <t>17/Oct/25 3:13 PM;712020:5f0712d6-fc59-4382-97dc-6ab849ef72c9;Hi [~accountid:640204cd9cba7ca028783ad0] The Online pdf has been added to the ticket. Thank you!</t>
  </si>
  <si>
    <t>Consultation response - FCA - CP25/25: Application of FCA Handbook for Regulated Cryptoasset Activities</t>
  </si>
  <si>
    <t>CFA Institute and CFA UK are working to respond to UK FCA - CP25/25: Application of FCA Handbook for Regulated Cryptoasset Activities.</t>
  </si>
  <si>
    <t>15/Oct/25 11:08 AM;ug:04d84159-fb17-4ee7-8268-e996ae3c4152;CFAI_CFAUK_FCA_CP25-25_Comment letter.pdf;https://cfainstitute.atlassian.net/rest/api/3/attachment/content/318612</t>
  </si>
  <si>
    <t>15/Oct/25 11:50 AM;ug:04d84159-fb17-4ee7-8268-e996ae3c4152;image-20251015-155043.png;https://cfainstitute.atlassian.net/rest/api/3/attachment/content/318625</t>
  </si>
  <si>
    <t>Phoebe will share the finalised comment letter asap.</t>
  </si>
  <si>
    <t>com.atlassian.servicedesk.plugins.approvals.internal.customfield.ApprovalsCFValue@d1a91d</t>
  </si>
  <si>
    <t>https://rpc.cfainstitute.org/policy/comment-letters/2025-2029/response-to-uk-fca-cp25-25</t>
  </si>
  <si>
    <t>0|i15mad:</t>
  </si>
  <si>
    <t>10123_*:*_1_*:*_666_*|*_10014_*:*_1_*:*_11838295_*|*_10226_*:*_2_*:*_81457310</t>
  </si>
  <si>
    <t>14/Oct/25 12:32 PM;623b28a9761efb0069cd93b0;[~accountid:640204cd9cba7ca028783ad0] [~accountid:63d022b64a3c3294ac04413d], we will submit our response to a consultation released by the UK FCA tomorrow. I will share the finalised comment letter with you asap. Can you post it on RPC in the following two places:
# Technology, Policy in Action
# Policy &amp; Advocacy</t>
  </si>
  <si>
    <t xml:space="preserve">15/Oct/25 11:08 AM;623b28a9761efb0069cd93b0;Final comment letter attached. Thanks for your help [~accountid:640204cd9cba7ca028783ad0] 
[^CFAI_CFAUK_FCA_CP25-25_Comment letter.pdf]
</t>
  </si>
  <si>
    <t xml:space="preserve">15/Oct/25 11:08 AM;623b28a9761efb0069cd93b0;Submitted to FCA. </t>
  </si>
  <si>
    <t xml:space="preserve">15/Oct/25 11:38 AM;640204cd9cba7ca028783ad0;Thanks [~accountid:623b28a9761efb0069cd93b0] what Theme should this get?  EDITED: I see you want this on the technology page, so I guess that answers my question ðŸ™‚ </t>
  </si>
  <si>
    <t>15/Oct/25 11:39 AM;640204cd9cba7ca028783ad0;[~accountid:623b28a9761efb0069cd93b0] what should this replace on the Tech page?</t>
  </si>
  <si>
    <t>15/Oct/25 11:44 AM;623b28a9761efb0069cd93b0;[~accountid:640204cd9cba7ca028783ad0] Thanks! We can replace â€˜Response to IOSCO Artificial Intelligence in Capital Marketsâ€™ if needed.</t>
  </si>
  <si>
    <t>15/Oct/25 11:49 AM;640204cd9cba7ca028783ad0;[~accountid:623b28a9761efb0069cd93b0] sorry,  so this should go on Capital Markets and not Technology?</t>
  </si>
  <si>
    <t>15/Oct/25 11:50 AM;623b28a9761efb0069cd93b0;[~accountid:640204cd9cba7ca028783ad0] 
We can replace the IOSCO comment letter under Technology (highlighted in yellow)~
!image-20251015-155043.png|width=1212,height=634,alt="image-20251015-155043.png"!</t>
  </si>
  <si>
    <t>15/Oct/25 11:55 AM;640204cd9cba7ca028783ad0;[~accountid:623b28a9761efb0069cd93b0] got it.  Thanks.  I should be able to have this up later today.</t>
  </si>
  <si>
    <t>FAJ Article: Perspectives: The First 80 Years of the Financial Analysts Journal: Prolific Contributors and Major Ideas and Innovations</t>
  </si>
  <si>
    <t>Bruce I. Jacobs* and Kenneth N. Levy, CFA, Jacobs Levy Equity Management in Florham Park, NJ.
Since its inception in 1945, the Financial Analysts Journal (FAJ) has advanced some of the investment professionâ€™s most influential ideas by providing an outlet for innovative thinkers. We trace the FAJâ€™s history by identifying the most prolific contributors and innovations featured over its first 80 years and in each of nine financial eras. Using the comprehensive database and rigorous methodology that we developed, this article provides rankings of the top authors and the most frequent words in titles and examines the context in which these words were used to identify seminal ideas and the authors behind them.</t>
  </si>
  <si>
    <t>Lucia Garcia</t>
  </si>
  <si>
    <t>712020:2ddb49a7-5c85-4530-a571-16851546b4d9</t>
  </si>
  <si>
    <t>17/Oct/25 3:09 PM;ug:5c12e61d-5671-436a-8eb8-6eefe80dc9b7;FAJ_Jacobs_RPC-Page-Request-Form-2025.docx;https://cfainstitute.atlassian.net/rest/api/3/attachment/content/319616</t>
  </si>
  <si>
    <t>17/Oct/25 3:10 PM;ug:5c12e61d-5671-436a-8eb8-6eefe80dc9b7;UFAJ_A_2543223_J.xml;https://cfainstitute.atlassian.net/rest/api/3/attachment/content/319618</t>
  </si>
  <si>
    <t>com.atlassian.servicedesk.plugins.approvals.internal.customfield.ApprovalsCFValue@6ef2f17f</t>
  </si>
  <si>
    <t>The First 80 Years of the Financial Analysts Journal: Prolific Contributors and Major Ideas and Innovations</t>
  </si>
  <si>
    <t>https://rpc.cfainstitute.org/research/financial-analysts-journal/2025/first-80-years-financial-analysts-journal</t>
  </si>
  <si>
    <t>0|i12pff:</t>
  </si>
  <si>
    <t>10123_*:*_1_*:*_557_*|*_10226_*:*_1_*:*_0</t>
  </si>
  <si>
    <t>17/Oct/25 3:10 PM;70121:e0be27e0-24cc-49b7-9ffb-1f11278694f7;[~accountid:640204cd9cba7ca028783ad0] this article went live on T&amp;F yesterday</t>
  </si>
  <si>
    <t>Contribution to CFA Society India Report â€“ â€œThe State of AI in Financial Servicesâ€</t>
  </si>
  <si>
    <t>RASITEM-1445</t>
  </si>
  <si>
    <t>Normal</t>
  </si>
  <si>
    <t>Brian Pisaneschi</t>
  </si>
  <si>
    <t>6322162c55a96b85c311fbac</t>
  </si>
  <si>
    <t>At the request of the CFA Society India, I provided a written contribution for their upcoming report on AI Adoption in Financial Services. The contribution, titled *â€œThe State of AI in Financeâ€*, explores the evolution and practical application of AI across asset and wealth management, emphasizing how multi-modal large language models (MLLMs) are transforming alpha generation, research efficiency, and client personalization.
Key highlights from the report:
* The *global landscape of AI in asset and wealth management*, distinguishing between traditional machine-learning applications and emerging agentic AI systems.
* The *pitfalls and limitations of AI*, including hallucinations, bias, and recency or framing effects in model outputs.
* The *governance architecture for AI*, focusing on transparency, data provenance, model explainability, and maintaining human accountability in agentic workflows.</t>
  </si>
  <si>
    <t>com.atlassian.servicedesk.plugins.approvals.internal.customfield.ApprovalsCFValue@595054e</t>
  </si>
  <si>
    <t>Op-ed</t>
  </si>
  <si>
    <t>0|i15rcd:</t>
  </si>
  <si>
    <t>10123_*:*_1_*:*_567_*|*_10226_*:*_1_*:*_0</t>
  </si>
  <si>
    <t>Investing in Longevity: Inclusion in an Ageing World</t>
  </si>
  <si>
    <t>The ageing population is impacting all industries globally, including investment management. What does it mean for inclusion at work and how might financial organisations strategically respond? This project aims to deliver practical insights on the impact of ageing on inclusion and recommended actions on best practices. The perspectives and suggestions shared by stakeholders will inform these outcomes. Final deliverables will be a shareable podcast and blog article on CFA Instituteâ€™s website.</t>
  </si>
  <si>
    <t>com.atlassian.servicedesk.plugins.approvals.internal.customfield.ApprovalsCFValue@62cb6a7b</t>
  </si>
  <si>
    <t>0|i12meb:</t>
  </si>
  <si>
    <t>Sarah Maynard</t>
  </si>
  <si>
    <t>5f6e5997f0d40100705fb43c</t>
  </si>
  <si>
    <t>10252_*:*_1_*:*_2424532475_*|*_10123_*:*_1_*:*_520_*|*_10226_*:*_1_*:*_0_*|*_10225_*:*_1_*:*_4274219944</t>
  </si>
  <si>
    <t xml:space="preserve">07/Aug/25 11:56 AM;712020:854a6385-bb42-4c95-9e34-eaf7499af24d;[~accountid:5f6e592bcf5999006adda59e] Is it possible to get [tiffany.tivasuradej@cfainstitute.org|mailto:tiffany.tivasuradej@cfainstitute.org] Jira access so that she can serve as the assignee for this issue? I tried requesting it on my end, but it didnâ€™t seem to go through (needed approval). Thank you! </t>
  </si>
  <si>
    <t>16/Oct/25 10:24 AM;712020:dca22319-1e77-4b4d-a682-02b6f989fd28;Link to published blog post: [6 ways longevity is transforming investment careers|https://blogs.cfainstitute.org/investor/2025/10/16/6-ways-longevity-is-transforming-investment-careers/]</t>
  </si>
  <si>
    <t>FAJ Article: The Many Facets of Stock Momentum: Distinguishing Factor and Stock Components</t>
  </si>
  <si>
    <t>RASITEM-1394</t>
  </si>
  <si>
    <t>Xavier Gerard, CFA, and Laura Jehl are Quantitative Researchers at Quoniam Asset Management, Frankfurt am Main, Germany
This study aims to investigate the recent controversy surrounding the existence of stock-specific momentum. Stock momentum consists of both factor and stock-specific components, but the risk associated with factor momentum might hinder the impact of stock-specific momentum. Using earnings announcement returns that occur during the formation months of the stock momentum strategy, the study captures a component largely unaffected by factor momentum, thereby mitigating the bad-model problem. This stock-specific momentum source predicts future returns, does not reverse in the long run, and is pervasive, as similar results are found in the U.S., Europe, and Japan over the last 30 years.</t>
  </si>
  <si>
    <t>15/Oct/25 3:04 PM;ug:5c12e61d-5671-436a-8eb8-6eefe80dc9b7;FAJ Gerard_RPC-Page-Request-Form-2025.docx;https://cfainstitute.atlassian.net/rest/api/3/attachment/content/318704</t>
  </si>
  <si>
    <t>15/Oct/25 3:04 PM;ug:5c12e61d-5671-436a-8eb8-6eefe80dc9b7;UFAJ_A_2562790_J.xml;https://cfainstitute.atlassian.net/rest/api/3/attachment/content/318706</t>
  </si>
  <si>
    <t>com.atlassian.servicedesk.plugins.approvals.internal.customfield.ApprovalsCFValue@3a1e8b49</t>
  </si>
  <si>
    <t>https://rpc.cfainstitute.org/research/financial-analysts-journal/2025/many-facets-of-stock-momentum</t>
  </si>
  <si>
    <t>0|i14lsd:</t>
  </si>
  <si>
    <t>10123_*:*_1_*:*_695_*|*_10226_*:*_1_*:*_0</t>
  </si>
  <si>
    <t>15/Oct/25 3:05 PM;70121:e0be27e0-24cc-49b7-9ffb-1f11278694f7;[~accountid:640204cd9cba7ca028783ad0] this article went live today on T&amp;F. Note it is for the 1Q 2026 issue (even though there is one more article to come for the 4Q 2025 issue)  [https://www.tandfonline.com/doi/full/10.1080/0015198X.2025.2562790|https://www.tandfonline.com/doi/full/10.1080/0015198X.2025.2562790]</t>
  </si>
  <si>
    <t>2025 Mercer CFA Institute Global Pension Index</t>
  </si>
  <si>
    <t>Ryan Munson</t>
  </si>
  <si>
    <t>5f6e592acf5999006adda596</t>
  </si>
  <si>
    <t>The 2025 MCGPI will launch 15 October 2025 and include the following new markets: Namibia, Oman, Kuwait, Panama.</t>
  </si>
  <si>
    <t>14/Oct/25 2:56 PM;ug:3c7a5241-6d44-4bf4-82b9-c41afcad27ff;Global Pension Index 2025_Main report_Final.pdf;https://cfainstitute.atlassian.net/rest/api/3/attachment/content/318136</t>
  </si>
  <si>
    <t>07/Oct/25 1:04 PM;ug:3c7a5241-6d44-4bf4-82b9-c41afcad27ff;MCGPI_RPC-Page-Request-Form-2025.docx;https://cfainstitute.atlassian.net/rest/api/3/attachment/content/315165</t>
  </si>
  <si>
    <t>15/Oct/25 11:05 AM;ug:3c7a5241-6d44-4bf4-82b9-c41afcad27ff;Mercer CFA Institute Global Pension Index - Supplementary report.pdf;https://cfainstitute.atlassian.net/rest/api/3/attachment/content/318608</t>
  </si>
  <si>
    <t>com.atlassian.servicedesk.plugins.approvals.internal.customfield.ApprovalsCFValue@6d79f9c2</t>
  </si>
  <si>
    <t>External publication</t>
  </si>
  <si>
    <t>https://rpc.cfainstitute.org/research/reports/2025/mercer-cfa-institute-global-pension-index-2025</t>
  </si>
  <si>
    <t>0|i0zl9t:</t>
  </si>
  <si>
    <t>10123_*:*_1_*:*_603_*|*_10226_*:*_1_*:*_0_*|*_10225_*:*_1_*:*_12287928775</t>
  </si>
  <si>
    <t>06/Oct/25 8:14 PM;5f6e592acf5999006adda596;Hi [~accountid:70121:e0be27e0-24cc-49b7-9ffb-1f11278694f7] [~accountid:712020:5f0712d6-fc59-4382-97dc-6ab849ef72c9] - attached is the final PDF for the MCGPI. I have shared the PDF with Karen but she asked that I tag you on here for web approval.
I am also working on a Flourish chart to include on the page. For now, this is the draft version: [https://public.flourish.studio/visualisation/25420403/|https://public.flourish.studio/visualisation/25420403/|smart-link] . Iâ€™d like to talk with you about what needs to be done to make this web-ready.
Thanks!</t>
  </si>
  <si>
    <t xml:space="preserve">07/Oct/25 1:05 PM;5f6e592acf5999006adda596;[~accountid:70121:e0be27e0-24cc-49b7-9ffb-1f11278694f7] the updated report (without the registered mark) is now attached along with the web form. Iâ€™ve also updated the Flourish chart with our brand colors and revised the labeling: [https://public.flourish.studio/visualisation/25420403/|https://public.flourish.studio/visualisation/25420403/|smart-link] </t>
  </si>
  <si>
    <t>14/Oct/25 10:34 AM;640204cd9cba7ca028783ad0;FYIâ€¦Plan is to publish tonight at 7pm ET (10/14). I will update the thematic content for Capital Markets on the homepage with this new report as well as â€œrecently publishedâ€. I will feature on the homepage hero on Monday of next week.</t>
  </si>
  <si>
    <t>14/Oct/25 12:56 PM;5f6e592acf5999006adda596;[~accountid:640204cd9cba7ca028783ad0] Thanks, Karen! Two updates from me: 
# There was a small change to the PDF - I have replaced the attached PDF in this issue with the correct version. Could you please replace the file on the page?
# They finally provided the supplementary report which should also be linked on our page. Iâ€™ve also attached it above. The issue is, they are still making a format edit and the version we have is not final. It is, however, staying as a Word document. Hopefully it is not a significant burden to update it when the new version comes in.</t>
  </si>
  <si>
    <t>Create Attribution Best Practices Whitepaper Exposure Draft</t>
  </si>
  <si>
    <t>Deborah Kidd</t>
  </si>
  <si>
    <t>5f6e5997e4ac20006ad369ef</t>
  </si>
  <si>
    <t>Create best practices for presenting and reporting performance attribution.</t>
  </si>
  <si>
    <t>20/Oct/25 11:47 AM;27fed337-ed02-4120-a9d9-636216635133;Exposure Draft_Guide for Best Practices in Return Attribution Reporting_Online.pdf;https://cfainstitute.atlassian.net/rest/api/3/attachment/content/320046</t>
  </si>
  <si>
    <t>10/Oct/25 11:55 AM;ug:044d750f-ded0-42c8-b15a-d8fdaae0006b;image001.png;https://cfainstitute.atlassian.net/rest/api/3/attachment/content/316948</t>
  </si>
  <si>
    <t>05/Sep/25 11:19 AM;ug:044d750f-ded0-42c8-b15a-d8fdaae0006b;image001.png;https://cfainstitute.atlassian.net/rest/api/3/attachment/content/302468</t>
  </si>
  <si>
    <t>com.atlassian.servicedesk.plugins.approvals.internal.customfield.ApprovalsCFValue@410356f2</t>
  </si>
  <si>
    <t>0|i0hzaf:</t>
  </si>
  <si>
    <t>Code and Standards projects - Technical development</t>
  </si>
  <si>
    <t>10010_*:*_1_*:*_11315493618_*|*_10252_*:*_2_*:*_15900050443_*|*_10123_*:*_1_*:*_548_*|*_10226_*:*_2_*:*_31868135452_*|*_10225_*:*_1_*:*_219171</t>
  </si>
  <si>
    <t xml:space="preserve">18/Feb/25 10:24 AM;5f6e592bcf5999006adda59e;Target handoff to Publication Team is 21 March [~accountid:70121:e0be27e0-24cc-49b7-9ffb-1f11278694f7] </t>
  </si>
  <si>
    <t xml:space="preserve">05/Sep/25 11:19 AM;5f6e5997e4ac20006ad369ef;Hi John, not sure what this means? Is the new deadline September 11?
Kind regards,
Deborah
Deborah Kidd, CFA | Director, Global Industry Standards | CFA Institute |  915 East High Street | Charlottesville, VA 22902 USA | +1.434.531.6162 mobile | deborah.kidd@cfainstitute.org&lt;mailto:deborah.kidd@cfainstitute.org&gt; | www.cfainstitute.org&lt;http://www.cfainstitute.org/&gt;
</t>
  </si>
  <si>
    <t>05/Sep/25 12:04 PM;712020:5f0712d6-fc59-4382-97dc-6ab849ef72c9;[~accountid:5f6e5997e4ac20006ad369ef] Hi Deborah, the Sept. 11 date comes from our workflow schedule. It is the date by which we expect to have a publication-ready file. If there is a release date you are targeting, we can update this field!</t>
  </si>
  <si>
    <t xml:space="preserve">10/Oct/25 11:55 AM;5f6e5997e4ac20006ad369ef;Thanks, John!
Deborah Kidd, CFA | Director, Global Industry Standards | CFA Institute |  915 East High Street | Charlottesville, VA 22902 USA | +1.434.531.6162 mobile | deborah.kidd@cfainstitute.org&lt;mailto:deborah.kidd@cfainstitute.org&gt; | www.cfainstitute.org&lt;http://www.cfainstitute.org/&gt;
</t>
  </si>
  <si>
    <t>21/Oct/25 11:00 AM;5f6e5997e4ac20006ad369ef;Published</t>
  </si>
  <si>
    <t>Global Ethics Day - Landing page for 2025</t>
  </si>
  <si>
    <t>RASITEM-1393</t>
  </si>
  <si>
    <t>Research-Products-and-Services-Team</t>
  </si>
  <si>
    <t xml:space="preserve">Update this page for 2025 Global Ethics Day
[https://rpc.cfainstitute.org/policy/global-ethics-day|https://rpc.cfainstitute.org/policy/global-ethics-day|smart-link] </t>
  </si>
  <si>
    <t>com.atlassian.servicedesk.plugins.approvals.internal.customfield.ApprovalsCFValue@4938d42b</t>
  </si>
  <si>
    <t>https://rpc.cfainstitute.org/policy/global-ethics-day</t>
  </si>
  <si>
    <t>0|i14lbx:</t>
  </si>
  <si>
    <t>Outreach/Promotion</t>
  </si>
  <si>
    <t>10252_*:*_1_*:*_0_*|*_10123_*:*_1_*:*_733</t>
  </si>
  <si>
    <t>16/Sep/25 10:24 AM;640204cd9cba7ca028783ad0;[~accountid:63d022b64a3c3294ac04413d] Hereâ€™s a ticket for this years' Global Ethics day,  update to the existing page.  [~accountid:712020:2ddb49a7-5c85-4530-a571-16851546b4d9] do you know if the societies have anything planned that we can call out?  [~accountid:5f6e592ced55c7006af8c473] is there anything from a PR perspective that we should include?</t>
  </si>
  <si>
    <t>16/Sep/25 10:45 AM;5f6e592ced55c7006af8c473;No PR aspects are planned around this.</t>
  </si>
  <si>
    <t>17/Sep/25 4:58 AM;712020:2ddb49a7-5c85-4530-a571-16851546b4d9;[~accountid:640204cd9cba7ca028783ad0] - Iâ€™ve asked Missy and am waiting for her response.</t>
  </si>
  <si>
    <t>25/Sep/25 3:43 PM;640204cd9cba7ca028783ad0;[~accountid:712020:2ddb49a7-5c85-4530-a571-16851546b4d9] Any word yet from Missy?</t>
  </si>
  <si>
    <t>07/Oct/25 9:29 AM;640204cd9cba7ca028783ad0;Target date has been updated to Thurs, Oct 9th as the link to this page will be added to a newsletter being sent out by membership.</t>
  </si>
  <si>
    <t>HKEX IPO Boom by Chinese Firms in H1 2025 - Part 1</t>
  </si>
  <si>
    <t xml:space="preserve">This blog provides an overview of the IPO volume boost in H1 2025 on the Hong Kong Exchange, mostly by Chinese companies. The blog analyses the external and internal factors that made Hong Kong a popular destination for Chinese Firmsâ€™ IPO. </t>
  </si>
  <si>
    <t>com.atlassian.servicedesk.plugins.approvals.internal.customfield.ApprovalsCFValue@3ab5474a</t>
  </si>
  <si>
    <t>0|i1374j:</t>
  </si>
  <si>
    <t>10123_*:*_1_*:*_609_*|*_10226_*:*_1_*:*_0_*|*_10225_*:*_1_*:*_1756659083</t>
  </si>
  <si>
    <t>15/Oct/25 3:03 AM;712020:7cc6452e-069f-44b6-bd89-b081dd38fb99;Published on Enterprising Investors Blog of CFA Institute on Oct 8, 2025</t>
  </si>
  <si>
    <t>FAJ Article: Regime-Based Strategic Asset Allocation</t>
  </si>
  <si>
    <t xml:space="preserve">Eric BouyÃ©, Head of Product, Knowledge, and Research at the World Bank Treasury, the World
Bank, Washington, DC
JÃ©rÃ´me Teiletche, Senior Investment Officer at the World Bank Treasury, the
World Bank, Paris, France.
We address the question of strategic asset allocation in the presence of economic regimes.
Modeling regimes as a mixture of distributions, we investigate the implications for portfolios
built under popular asset allocation methodologies (mean-variance optimization, risk
budgeting). Using these analytical results, we define new portfolio construction methodologies
that exploit the information in macroeconomic (macro) regimes through the composition of
optimal portfolios for each regime, the risk structure of these portfolios, and the long-term
probability of the regimes. Our findings have practical implications, as we empirically show
that macro regime-based portfolios can outperform traditional asset-based portfolios.
</t>
  </si>
  <si>
    <t>08/Oct/25 11:12 AM;ug:5c12e61d-5671-436a-8eb8-6eefe80dc9b7;Teiletche_RPC-Page-Request-Form-2025.docx;https://cfainstitute.atlassian.net/rest/api/3/attachment/content/315669</t>
  </si>
  <si>
    <t>08/Oct/25 11:12 AM;ug:5c12e61d-5671-436a-8eb8-6eefe80dc9b7;UFAJ_A_2558354_J.xml;https://cfainstitute.atlassian.net/rest/api/3/attachment/content/315673</t>
  </si>
  <si>
    <t>com.atlassian.servicedesk.plugins.approvals.internal.customfield.ApprovalsCFValue@7f41d791</t>
  </si>
  <si>
    <t>https://rpc.cfainstitute.org/research/financial-analysts-journal/2025/regime-based-strategic-asset-allocation</t>
  </si>
  <si>
    <t>0|i145er:</t>
  </si>
  <si>
    <t>10123_*:*_1_*:*_686_*|*_10226_*:*_1_*:*_0</t>
  </si>
  <si>
    <t>08/Oct/25 11:12 AM;70121:e0be27e0-24cc-49b7-9ffb-1f11278694f7;[~accountid:640204cd9cba7ca028783ad0] This article is live on the T&amp;F site. Iâ€™ve attached the xml and page request form. Please let me know if you need anything else.</t>
  </si>
  <si>
    <t>Sustainability Story Podcast episode with Bill Green from Climate Adaptive Infrastructure</t>
  </si>
  <si>
    <t>RASITEM-1242</t>
  </si>
  <si>
    <t>Deborah to interview Bill Green from Climate Adaptive Infrastructure for the October episode of the Sustainability Story podcast.</t>
  </si>
  <si>
    <t>com.atlassian.servicedesk.plugins.approvals.internal.customfield.ApprovalsCFValue@38cb1427</t>
  </si>
  <si>
    <t>https://sites.libsyn.com/361235/bill-green-rethinking-infrastructure-investing-for-a-changing-climate</t>
  </si>
  <si>
    <t>0|i11apn:</t>
  </si>
  <si>
    <t>10252_*:*_1_*:*_12160_*|*_10123_*:*_1_*:*_5441159072_*|*_10226_*:*_1_*:*_0_*|*_10225_*:*_1_*:*_177709054</t>
  </si>
  <si>
    <t>The Post-Quantum Checklist: What Investment Firms Should Do Before 2026</t>
  </si>
  <si>
    <t>Co-written with Oswaldo Zapata, PhD. Description of the cybersecurity/cryptography risks of quantum computers and the active threat quantum poses to data security and encryption. Checklist of what steps can be taken to mitigate risks.</t>
  </si>
  <si>
    <t>RASITEM-1195</t>
  </si>
  <si>
    <t>com.atlassian.servicedesk.plugins.approvals.internal.customfield.ApprovalsCFValue@436ba577</t>
  </si>
  <si>
    <t>0|i14gad:</t>
  </si>
  <si>
    <t>10252_*:*_1_*:*_612759690_*|*_10123_*:*_1_*:*_530_*|*_10226_*:*_1_*:*_0</t>
  </si>
  <si>
    <t>19/Sep/25 2:14 PM;712020:854a6385-bb42-4c95-9e34-eaf7499af24d;Made edits based on Rhodriâ€™s feedback and sent to Cathy 9/19</t>
  </si>
  <si>
    <t>06/Oct/25 11:31 AM;712020:854a6385-bb42-4c95-9e34-eaf7499af24d;Published here: [Quantum Computing Risks: How Investment Firms Can Protect Data Now - CFA Institute Enterprising Investor|https://blogs.cfainstitute.org/investor/2025/10/06/quantum-computing-risks-how-investment-firms-can-protect-data-now/]</t>
  </si>
  <si>
    <t>Article - ESG Risks and AI - For Asia Asset Management</t>
  </si>
  <si>
    <t xml:space="preserve">Op-Ed for this monthâ€™s Asia Asset Management. Article on the ESG risks and opportunities of GenAI. </t>
  </si>
  <si>
    <t>com.atlassian.servicedesk.plugins.approvals.internal.customfield.ApprovalsCFValue@2a1a9f01</t>
  </si>
  <si>
    <t>0|i14p19:</t>
  </si>
  <si>
    <t>10123_*:*_1_*:*_100956_*|*_10225_*:*_1_*:*_0</t>
  </si>
  <si>
    <t>18/Sep/25 4:01 AM;5f6e597f06e34200713539bb;Hi [~accountid:5f6e58eb473df20070760fbc] , I have created a Jira ticket for this so we can track it. This should be counted as part of our production. Thanks, OF</t>
  </si>
  <si>
    <t>30/Sep/25 3:43 AM;5f6e597f06e34200713539bb;Hi [~accountid:5f6e58eb473df20070760fbc] , is this Completed? If so, can you update the status with the actual end date? Thanks, OF</t>
  </si>
  <si>
    <t>06/Oct/25 6:04 AM;5f6e58eb473df20070760fbc;Article was published both in print and online by Asia Asset Management on Oct 6.</t>
  </si>
  <si>
    <t xml:space="preserve">EFRAG Simplification of ESRS Standards </t>
  </si>
  <si>
    <t>Sandy Peters</t>
  </si>
  <si>
    <t>5f6e592c4147d600775ccd81</t>
  </si>
  <si>
    <t>Tyler Finley</t>
  </si>
  <si>
    <t>623872a39b54ec0068af7a3b</t>
  </si>
  <si>
    <t>Sandy-Team-FRP</t>
  </si>
  <si>
    <t>01/Oct/25 3:17 PM;ug:5476cc11-6f65-4975-83e6-7f375bc52195;EFRAG ESRS Simplification Comment Letter-RPC-Page-Request-Form-2025.docx;https://cfainstitute.atlassian.net/rest/api/3/attachment/content/313073</t>
  </si>
  <si>
    <t>01/Oct/25 3:17 PM;ug:5476cc11-6f65-4975-83e6-7f375bc52195;EFRAG ESRS Simplification Comment Letter_FINAL.pdf;https://cfainstitute.atlassian.net/rest/api/3/attachment/content/313074</t>
  </si>
  <si>
    <t>com.atlassian.servicedesk.plugins.approvals.internal.customfield.ApprovalsCFValue@35dd735</t>
  </si>
  <si>
    <t>https://rpc.cfainstitute.org/policy/comment-letters/2025-2029/efrag-simplification-esrs-standards</t>
  </si>
  <si>
    <t>0|i156dh:</t>
  </si>
  <si>
    <t>10123_*:*_1_*:*_546_*|*_10226_*:*_1_*:*_0</t>
  </si>
  <si>
    <t>01/Oct/25 3:17 PM;623872a39b54ec0068af7a3b;[~accountid:640204cd9cba7ca028783ad0]This can also go on the Sustainability Reporting page under Other Jurisdictions and we can remove the Singapore Exchange post. It can also go on the Policy and Advocacy page under EMEA and you can remove the oldest host.</t>
  </si>
  <si>
    <t>01/Oct/25 4:06 PM;623872a39b54ec0068af7a3b;[~accountid:5f6e592bcf5999006adda59e] [~accountid:5f6e592acf5999006adda596] Jira wonâ€™t let me make the assignee Sandyâ€¦</t>
  </si>
  <si>
    <t>Attendance at National Bank of Slovakia conference on financial deepening</t>
  </si>
  <si>
    <t>RASITEM-1421</t>
  </si>
  <si>
    <t>[SUERF - The European Money and Finance Forum|https://www.suerf.org/events/financial-deepening-how-to-finance-productivity-growth-and-transition-in-small-and-medium-sized-economies/]</t>
  </si>
  <si>
    <t>com.atlassian.servicedesk.plugins.approvals.internal.customfield.ApprovalsCFValue@3d689df7</t>
  </si>
  <si>
    <t>0|i151jx:</t>
  </si>
  <si>
    <t>10123_*:*_1_*:*_574_*|*_10225_*:*_1_*:*_0</t>
  </si>
  <si>
    <t>29/Oct/25 5:09 AM;5f6e597f06e34200713539bb;Hi [~accountid:712020:8b46b319-7f41-407d-a40b-695f1ed409b3] , is this a project you have input in Jira, or is this indeed Rhodri?</t>
  </si>
  <si>
    <t xml:space="preserve">29/Oct/25 5:24 AM;5f6e597f06e34200713539bb;Hi, [~accountid:712020:8b46b319-7f41-407d-a40b-695f1ed409b3] , I think you should recategorise this. Is it an event, or perhaps just a Call Note? Also, put yourself as Assignee. </t>
  </si>
  <si>
    <t xml:space="preserve">29/Oct/25 5:25 AM;5f6e597f06e34200713539bb;Or maybe, you delete and eventually create a new one if applicable. But it appears on Operations' list and they were not quite sure what this is. </t>
  </si>
  <si>
    <t xml:space="preserve">29/Oct/25 1:12 PM;712020:8b46b319-7f41-407d-a40b-695f1ed409b3;[~accountid:5f6e597f06e34200713539bb] i attended this event in late September, and sent a note back to you and Rhodri - so no further output is expected. </t>
  </si>
  <si>
    <t xml:space="preserve">30/Oct/25 11:00 AM;5f6e597f06e34200713539bb;[~accountid:5ff3575591bb2e0108c9835c] , can we change the work type of this ticket, please? This is not Content, this should be Project, the Activity = Meetings and Roundtables. Thank you. </t>
  </si>
  <si>
    <t xml:space="preserve">30/Oct/25 11:15 AM;5f6e597f06e34200713539bb;[~accountid:712020:8b46b319-7f41-407d-a40b-695f1ed409b3] We need to change the nature of this. It is not Content. This is an event or roundtable in which you participated, therefore not a Position Statement. </t>
  </si>
  <si>
    <t xml:space="preserve">27/Nov/25 8:12 AM;712020:8b46b319-7f41-407d-a40b-695f1ed409b3;A good conference with research papers and policy panels on financial deepening and market finance in the central Europe region. Summary here: https://www.suerf.org/publications/suerf-policy-notes-and-briefs/financial-deepening-how-to-finance-productivity-growth-and-transition-in-small-and-medium-sized-economies/_x000D_
_x000D_
</t>
  </si>
  <si>
    <t>RASITEM-1418</t>
  </si>
  <si>
    <t>Matt Winters</t>
  </si>
  <si>
    <t>5f6e5975d33d76007768f925</t>
  </si>
  <si>
    <t>26/Sep/25 3:26 PM;ug:5476cc11-6f65-4975-83e6-7f375bc52195;Letter Opposing Delay of PCAOB Quality Control Standard-RPC-Page-Request-Form-2025.docx;https://cfainstitute.atlassian.net/rest/api/3/attachment/content/311403</t>
  </si>
  <si>
    <t>26/Sep/25 3:26 PM;ug:5476cc11-6f65-4975-83e6-7f375bc52195;Letter Opposing Delay of PCAOB Quality Control Standard.pdf;https://cfainstitute.atlassian.net/rest/api/3/attachment/content/311404</t>
  </si>
  <si>
    <t>com.atlassian.servicedesk.plugins.approvals.internal.customfield.ApprovalsCFValue@118b52ec</t>
  </si>
  <si>
    <t>https://rpc.cfainstitute.org/policy/comment-letters/2025-2029/letter-opposing-delay-pcaob-quality-control-standard</t>
  </si>
  <si>
    <t>0|i150ad:</t>
  </si>
  <si>
    <t>10123_*:*_1_*:*_606_*|*_10226_*:*_1_*:*_0</t>
  </si>
  <si>
    <t>26/Sep/25 3:28 PM;623872a39b54ec0068af7a3b;[~accountid:640204cd9cba7ca028783ad0] This can be posted on the Auditing and Assurance Page.  We can remove the IAASB Sustainability Assurance Letter from Latest Content.</t>
  </si>
  <si>
    <t>26/Sep/25 3:49 PM;640204cd9cba7ca028783ad0;[~accountid:623872a39b54ec0068af7a3b] disregard that first comment,  I see you put the 30th.  Perfect!</t>
  </si>
  <si>
    <t>RF Brief: Consumer Lending</t>
  </si>
  <si>
    <t>RASITEM-1245</t>
  </si>
  <si>
    <t>Alfonso Ricciardelli, CFA, and contributors from Fasanara Capital</t>
  </si>
  <si>
    <t>25/Sep/25 1:56 PM;27fed337-ed02-4120-a9d9-636216635133;RF_ConsumerLending_Summary_Online.docx;https://cfainstitute.atlassian.net/rest/api/3/attachment/content/310861</t>
  </si>
  <si>
    <t>25/Sep/25 1:56 PM;27fed337-ed02-4120-a9d9-636216635133;RF_Lando_AlternativeCredit-TheRiseofConsumerLending_CoverThumbnail.jpg;https://cfainstitute.atlassian.net/rest/api/3/attachment/content/310862</t>
  </si>
  <si>
    <t>25/Sep/25 1:56 PM;27fed337-ed02-4120-a9d9-636216635133;RF_Lando_AlternativeCredit-TheRiseofConsumerLending_Online.pdf;https://cfainstitute.atlassian.net/rest/api/3/attachment/content/310863</t>
  </si>
  <si>
    <t>25/Sep/25 1:56 PM;27fed337-ed02-4120-a9d9-636216635133;RPC-Page-Request-Form_RF_AlternativeCredit-TheRiseofConsumerLending.docx;https://cfainstitute.atlassian.net/rest/api/3/attachment/content/310860</t>
  </si>
  <si>
    <t>com.atlassian.servicedesk.plugins.approvals.internal.customfield.ApprovalsCFValue@57939647</t>
  </si>
  <si>
    <t>https://rpc.cfainstitute.org/research/foundation/2025/alternative-credit-rise-of-consumer-lending</t>
  </si>
  <si>
    <t>0|i11hxn:</t>
  </si>
  <si>
    <t>10252_*:*_1_*:*_3046359746_*|*_10123_*:*_1_*:*_749_*|*_10226_*:*_1_*:*_0</t>
  </si>
  <si>
    <t>22/Sep/25 2:36 PM;712020:5f0712d6-fc59-4382-97dc-6ab849ef72c9;[~accountid:640204cd9cba7ca028783ad0] [~accountid:63d022b64a3c3294ac04413d] Adding you both to this ticket, another RF Brief. This one is going out next Monday, 9/29.</t>
  </si>
  <si>
    <t>25/Sep/25 1:57 PM;712020:5f0712d6-fc59-4382-97dc-6ab849ef72c9;Hi [~accountid:640204cd9cba7ca028783ad0] the publication files for this brief have been added to the ticket:
* Online-ready report and JPG cover thumbnail
* RPC page request form
* Independent Description and Abstract document.
Thanks!</t>
  </si>
  <si>
    <t>25/Sep/25 2:37 PM;640204cd9cba7ca028783ad0;[~accountid:63d022b64a3c3294ac04413d] could you find out page placement for this piece?  it will be published on Monday.</t>
  </si>
  <si>
    <t>26/Sep/25 8:08 AM;63d022b64a3c3294ac04413d;[~accountid:640204cd9cba7ca028783ad0] Per Olivier, please post this RF Brief to the Capital Markets page in the â€œbe Informedâ€ section at the expense of â€œBlockchain in FX and Remittances: From Pilot to Portfolio Impactâ€. Also, please post it to the Private Market Investing topic page at the expense of â€œThe Innovation Advantage: Private Market Investingâ€.Â Thanks</t>
  </si>
  <si>
    <t>26/Sep/25 3:20 PM;640204cd9cba7ca028783ad0;[~accountid:63d022b64a3c3294ac04413d] this piece was given no theme.  Should it be â€œCapital Marketsâ€?</t>
  </si>
  <si>
    <t>26/Sep/25 3:22 PM;63d022b64a3c3294ac04413d;[~accountid:640204cd9cba7ca028783ad0] Yes, Capital Markets theme.</t>
  </si>
  <si>
    <t>Blog - Enterprising Investor - Adaptability in the Finance Industry</t>
  </si>
  <si>
    <t>RASITEM-1303</t>
  </si>
  <si>
    <t>Celine Mang, Director, Content Delivery, CFA Society Hong Kong would like to submit the article to EI summarizing the insightful sharing of Kam Shing Kwang, CFA, CEO of Hong Kong and Chairwoman for North Asia at J.P. Morgan, about her 30-year journey in the financial industry. The article is co-authored by Dr. Alvin Ho, CFA, and Stephanie Li, CFA, from the HK Societyâ€™s Continuing Education Committee. 
Â </t>
  </si>
  <si>
    <t>com.atlassian.servicedesk.plugins.approvals.internal.customfield.ApprovalsCFValue@1c7e05be</t>
  </si>
  <si>
    <t>0|i12brn:</t>
  </si>
  <si>
    <t>10123_*:*_1_*:*_5425780056_*|*_10014_*:*_1_*:*_0</t>
  </si>
  <si>
    <t>Cambridge University Social Impact &amp; Sustainability Society (CUSSIS) Podcast</t>
  </si>
  <si>
    <t>RASITEM-1416</t>
  </si>
  <si>
    <t>The Cambridge University Social Impact &amp; Sustainability Society invited us to join their podcast to discuss Sustainable finance, physical and transition risk, carbon, and LCAs on their recent podcast.</t>
  </si>
  <si>
    <t>com.atlassian.servicedesk.plugins.approvals.internal.customfield.ApprovalsCFValue@31eb8ffd</t>
  </si>
  <si>
    <t>recorded a 30 minute podcast on sustainable investing at the high level, sustainability topics including ocean acidification and physical risk, transition risk, and the importance of life cycle analysis and systems thinking.</t>
  </si>
  <si>
    <t>0|i14udx:</t>
  </si>
  <si>
    <t>10123_*:*_1_*:*_595_*|*_10226_*:*_1_*:*_0</t>
  </si>
  <si>
    <t>23/Sep/25 1:59 AM;618bf7df22ce490070bb5367;recording completed, but not yet posted.  Will updated with link.</t>
  </si>
  <si>
    <t>This is an updated version of the current document for Requirements Outside the Provisions for Firms that incorporates the recently issued OCIO GS and two newer Q&amp;As.</t>
  </si>
  <si>
    <t>com.atlassian.servicedesk.plugins.approvals.internal.customfield.ApprovalsCFValue@6782e9ea</t>
  </si>
  <si>
    <t>0|i0yp95:</t>
  </si>
  <si>
    <t>10252_*:*_1_*:*_0_*|*_10123_*:*_1_*:*_560</t>
  </si>
  <si>
    <t>01/May/25 2:18 PM;5f6e592bcf5999006adda59e;[~accountid:70121:e0be27e0-24cc-49b7-9ffb-1f11278694f7] This tool does not need review by the Publication team.  It will be posted to the GIPS website via our normal processes (i.e., by Robin)</t>
  </si>
  <si>
    <t>24/Sep/25 12:13 PM;5f6e593c29ef2800705825ba;Completed and passed on to Robin for inclusion on the GIPS website.</t>
  </si>
  <si>
    <t>OCIO Disclosure Checklist</t>
  </si>
  <si>
    <t>Disclosure checklist that firms can use to determine if they have included all the required disclosures for OCIO Composites as a result of the OCIO GS.</t>
  </si>
  <si>
    <t>com.atlassian.servicedesk.plugins.approvals.internal.customfield.ApprovalsCFValue@3fc6f60c</t>
  </si>
  <si>
    <t>0|i0yp9d:</t>
  </si>
  <si>
    <t>cda56b1f-513f-4026-8678-9a3e3e410166</t>
  </si>
  <si>
    <t>Performance Measurement GIPS</t>
  </si>
  <si>
    <t>10123_*:*_1_*:*_612_*|*_10225_*:*_1_*:*_0</t>
  </si>
  <si>
    <t>24/Sep/25 12:11 PM;5f6e593c29ef2800705825ba;Completed and passed on to Robin for addition to the GIPS website.</t>
  </si>
  <si>
    <t>RF Brief: Causality and Factor Investing: A Primer</t>
  </si>
  <si>
    <t>RASITEM-1338</t>
  </si>
  <si>
    <t>Marcos LÃ³pez de Prado
Global Head, Quantitative Research &amp; Development, Abu Dhabi Investment Authority (ADIA); Board Member, ADIA Lab; Professor of Practice, School of Engineering, Cornell University; Research Fellow, Applied Mathematics &amp; Computational Research Department, Lawrence Berkeley National Laboratory. 
Vincent Zoonekynd
Quantitative Research &amp; Development Lead, Abu Dhabi Investment Authority (ADIA); Research Affiliate, ADIA Lab.
Factor investing is a foundational paradigm in quantitative asset management. Yet, despite the proliferation of factors and widespread institutional adoption, most strategies have failed to live up to their in-sample promise. While p-hacking and backtest overfitting have received considerable blame, a more insidious source of error is rarely discussed: the uncritical application of an econometric canon that ignores causal structure. This paper introduces the concept of the factor mirageâ€”a factor model that appears statistically valid but is causally misspecified. We show how collider bias and confounder bias, when embedded in the standard regression framework, can yield misleading inferences, poor out-of-sample performance, and misguided investment decisions. By shifting from associational to causal reasoning, practitioners can build more robust strategies, reduce false discoveries, and restore trust in factor-based approaches.</t>
  </si>
  <si>
    <t>17/Sep/25 3:31 PM;27fed337-ed02-4120-a9d9-636216635133;RF_LopezDePrado_CausalityPrimer_Abstract_Final.docx;https://cfainstitute.atlassian.net/rest/api/3/attachment/content/307707</t>
  </si>
  <si>
    <t>22/Sep/25 8:52 AM;27fed337-ed02-4120-a9d9-636216635133;RF_LopezdePrado_CausalityPrimer_Online.pdf;https://cfainstitute.atlassian.net/rest/api/3/attachment/content/309106</t>
  </si>
  <si>
    <t>22/Sep/25 8:52 AM;27fed337-ed02-4120-a9d9-636216635133;RF_LopezdePrado_CausalityPrimer_Online_CoverThumbnail.jpg;https://cfainstitute.atlassian.net/rest/api/3/attachment/content/309107</t>
  </si>
  <si>
    <t>17/Sep/25 3:31 PM;27fed337-ed02-4120-a9d9-636216635133;RPC-Page-Request-Form_RF_Causality and Factor Investing.docx;https://cfainstitute.atlassian.net/rest/api/3/attachment/content/307708</t>
  </si>
  <si>
    <t>com.atlassian.servicedesk.plugins.approvals.internal.customfield.ApprovalsCFValue@5d800095</t>
  </si>
  <si>
    <t>https://rpc.cfainstitute.org/research/foundation/2025/causality-factor-investing</t>
  </si>
  <si>
    <t>0|i12znf:</t>
  </si>
  <si>
    <t>10123_*:*_1_*:*_480_*|*_10226_*:*_1_*:*_0</t>
  </si>
  <si>
    <t>22/Sep/25 8:53 AM;712020:5f0712d6-fc59-4382-97dc-6ab849ef72c9;Hi [~accountid:640204cd9cba7ca028783ad0] I have just added the Online pdf and the cover thumbnail for this release. Page request form and Abstract are already on the ticket. Please let me know of any files you need, thanks!</t>
  </si>
  <si>
    <t>22/Sep/25 9:43 AM;640204cd9cba7ca028783ad0;[~accountid:63d022b64a3c3294ac04413d] can you find out page placement on this for me?</t>
  </si>
  <si>
    <t>22/Sep/25 2:20 PM;63d022b64a3c3294ac04413d;[~accountid:640204cd9cba7ca028783ad0] Per Rhodri, please place this RF Brief on the Index Investing and Factor Strategies page at the expense ofÂ the RFâ€™s â€œFactor Investing and Asset Allocationâ€.  Thanks</t>
  </si>
  <si>
    <t>22/Sep/25 3:23 PM;640204cd9cba7ca028783ad0;[~accountid:63d022b64a3c3294ac04413d] and do you agree this should be default or â€œno themeâ€ for this piece?</t>
  </si>
  <si>
    <t xml:space="preserve">08/Oct/25 9:20 AM;712020:5f0712d6-fc59-4382-97dc-6ab849ef72c9;Hi [~accountid:640204cd9cba7ca028783ad0] Adding ebook URLs here, for reference:
*Causality and Factor Investing: A Primer*
Amazon ebook URL: [https://a.co/d/e0lWKhv|https://a.co/d/e0lWKhv|smart-link] 
Apple Books URL: [https://books.apple.com/us/book/causality-and-factor-investing-a-primer/id6753684204|https://books.apple.com/us/book/causality-and-factor-investing-a-primer/id6753684204|smart-link] </t>
  </si>
  <si>
    <t xml:space="preserve">Splitting of Inclusion Code US &amp; Canada </t>
  </si>
  <si>
    <t>High</t>
  </si>
  <si>
    <t>Gary Rhoda</t>
  </si>
  <si>
    <t>712020:1fb8b425-ed0c-433c-bcb9-e6258e7549f4</t>
  </si>
  <si>
    <t xml:space="preserve">As part of the legal review of the Inclusion Code in the US (and thereafter our other markets), initial guidance received was to split the US and Canadian versions of the Codes. </t>
  </si>
  <si>
    <t>12/Sep/25 3:27 PM;ug:5c12e61d-5671-436a-8eb8-6eefe80dc9b7;Inclusion_Code_Canada_2025_online.pdf;https://cfainstitute.atlassian.net/rest/api/3/attachment/content/305566</t>
  </si>
  <si>
    <t>12/Sep/25 3:27 PM;ug:5c12e61d-5671-436a-8eb8-6eefe80dc9b7;Inclusion_Code_US_2025_Online.pdf;https://cfainstitute.atlassian.net/rest/api/3/attachment/content/305567</t>
  </si>
  <si>
    <t>com.atlassian.servicedesk.plugins.approvals.internal.customfield.ApprovalsCFValue@3277af80</t>
  </si>
  <si>
    <t>0|i0wpt5:</t>
  </si>
  <si>
    <t>10123_*:*_1_*:*_12718339173_*|*_10226_*:*_1_*:*_0_*|*_10225_*:*_1_*:*_4420451209</t>
  </si>
  <si>
    <t>12/Sep/25 3:28 PM;70121:e0be27e0-24cc-49b7-9ffb-1f11278694f7;[~accountid:640204cd9cba7ca028783ad0] I have added the online files to this ticket.</t>
  </si>
  <si>
    <t xml:space="preserve">DEI Code name change and subsequent text adjustments across RAS DEI Content and website content </t>
  </si>
  <si>
    <t xml:space="preserve">Hi â€“ we plan to change from DEI Code to Inclusion on 1 September.
Weâ€™d like to work through a plan to change associated RPC content (simplest case: switching DEI to inclusion), through to renaming and adjusting language throughout all existing and soon to launch DEI codes.  Some web pages will need to be removed. There may be issues with links/URL strings.
I have a rough doc outlining initial thoughts. Would be good to kick off some discussions. 
Thank you
Tina
</t>
  </si>
  <si>
    <t>com.atlassian.servicedesk.plugins.approvals.internal.customfield.ApprovalsCFValue@71eb452c</t>
  </si>
  <si>
    <t>0|i112t7:</t>
  </si>
  <si>
    <t>10123_*:*_1_*:*_5537898635_*|*_10226_*:*_1_*:*_0</t>
  </si>
  <si>
    <t xml:space="preserve">16/Sep/25 3:55 PM;640204cd9cba7ca028783ad0;All pages have been updated and published.
[Inclusion in Finance | Research &amp; Policy Center|https://rpc.cfainstitute.org/topics/inclusion-research/inclusion-finance]
[Inclusion Research | RPC|https://rpc.cfainstitute.org/topics/inclusion-research]
[Inclusion Code | Research &amp; Policy Center|https://rpc.cfainstitute.org/codes-and-standards/inclusion-code]
[Industry Codes &amp; Standards | Research &amp; Policy Center|https://rpc.cfainstitute.org/codes-and-standards]
As well as the main navigation and taxonomy on the RPC </t>
  </si>
  <si>
    <t>Ethics in Private Markets - Part I</t>
  </si>
  <si>
    <t>RASITEM-811</t>
  </si>
  <si>
    <t>Stephen Deane</t>
  </si>
  <si>
    <t>5f6e597f4147d600775ccf7f</t>
  </si>
  <si>
    <t>Undertaking a project on ethics in private markets.  Seeking to identify a portfolio of half a dozen specific examples of ethical issues that arise in private markets.  Report to be published on RPC website.</t>
  </si>
  <si>
    <t>April Bertaux</t>
  </si>
  <si>
    <t>5f64f6f704897f006a296e67</t>
  </si>
  <si>
    <t>27/Jun/25 12:57 PM;ug:10a4c851-bb01-4cb8-a34b-4e0c6438e243;Continuation Funds Draft_After Sent to External Review (6-25-25)_v4.docx;https://cfainstitute.atlassian.net/rest/api/3/attachment/content/273000</t>
  </si>
  <si>
    <t>12/Sep/25 11:15 AM;27fed337-ed02-4120-a9d9-636216635133;RPC-Page-Request-Form_Deane_ContinuationFunds.docx;https://cfainstitute.atlassian.net/rest/api/3/attachment/content/305443</t>
  </si>
  <si>
    <t>12/Sep/25 11:15 AM;27fed337-ed02-4120-a9d9-636216635133;RPC_Deane_ContinuationFunds-EthicsinPrivateMarkets_PtI_Online.pdf;https://cfainstitute.atlassian.net/rest/api/3/attachment/content/305445</t>
  </si>
  <si>
    <t>12/Sep/25 11:15 AM;27fed337-ed02-4120-a9d9-636216635133;RPC_Deane_ContinuationFunds_Summary_Online-matching.docx;https://cfainstitute.atlassian.net/rest/api/3/attachment/content/305444</t>
  </si>
  <si>
    <t>Conduct research.  Potentially, partner with another organization on this project.  Write the report.  Publish it.</t>
  </si>
  <si>
    <t>com.atlassian.servicedesk.plugins.approvals.internal.customfield.ApprovalsCFValue@46e757a8</t>
  </si>
  <si>
    <t>Tier 2</t>
  </si>
  <si>
    <t>Undertaking a project on ethics in private markets.  Seeking to identify a portfolio of half a dozen specific examples of ethical issues that arise in private markets.  These concrete scenarios or case studies will illustrate high-level principles, including those found in our Code of Ethics and Standards of Professional Conduct and Asset Manager Code.  Target audience:  investment professionals; institutional LPs and GP firms; regulators; CFA Institute members; and media.   May involve collaboration with other organizations.   Report to be published on RPC website.
Note:  Target completion date is fluid and is contingent on level of collaboration or partnership with other organizations, including the Standards Board for Alternative Investments (SBAI).</t>
  </si>
  <si>
    <t>https://rpc.cfainstitute.org/research/reports/2025/continuation-funds</t>
  </si>
  <si>
    <t>0|i0peav:</t>
  </si>
  <si>
    <t>Ken Robinson</t>
  </si>
  <si>
    <t>5f6e58d458ea7b0070944d1c</t>
  </si>
  <si>
    <t>Policy research</t>
  </si>
  <si>
    <t>10252_*:*_1_*:*_2510303078_*|*_10123_*:*_1_*:*_619_*|*_10226_*:*_1_*:*_0_*|*_10225_*:*_1_*:*_30052297809</t>
  </si>
  <si>
    <t>12/Jun/25 10:34 AM;5f6e597f4147d600775ccf7f;[~accountid:70121:e0be27e0-24cc-49b7-9ffb-1f11278694f7] , [~accountid:63d022b64a3c3294ac04413d] [~accountid:712020:5f0712d6-fc59-4382-97dc-6ab849ef72c9] â€“  We would like to have this report published in time for an Alts Conference in San Francisco on Sept. 3 (ALTSSF 2025).  If we hand off the draft to Publications on July 21, will that give you enough time to publish it by then?  Thanks.</t>
  </si>
  <si>
    <t>13/Jun/25 10:31 AM;712020:5f0712d6-fc59-4382-97dc-6ab849ef72c9;[~accountid:5f6e597f4147d600775ccf7f] Hi Stephen, I will defer to Jeanie, who is OOO at the moment and likely to see your message Monday. 07/21â€“09/03 falls _just_ within a 6-week window, a bit of a baseline for production, so Iâ€™d venture to say achievable though narrow! 
Are there many figures that will require securing third-party permissions before production? And do you happen to have an approximate word count? 
Thanks and looking forward to the production. - John</t>
  </si>
  <si>
    <t xml:space="preserve">13/Jun/25 10:56 AM;5f6e597f4147d600775ccf7f;[~accountid:712020:5f0712d6-fc59-4382-97dc-6ab849ef72c9] Hi John,  Thanks!  At this point the word count is 9,600 words.  That might expand by another five pages or so; Iâ€™ll know for sure sometime next week.  And there will be revisions based on reviews that we will get.
One section has four charts, which we created but which are based on published reports.  Iâ€™m not sure whether we need to get permission to use the data.  If it would be helpful, I could send you the draft we have now.   
Am including [~accountid:5f6e58d458ea7b0070944d1c] in this conversation.  He and I have jointly conducted the research for the report, and heâ€™s reviewing the draft now.  </t>
  </si>
  <si>
    <t xml:space="preserve">17/Jun/25 4:25 PM;712020:5f0712d6-fc59-4382-97dc-6ab849ef72c9;[~accountid:5f6e597f4147d600775ccf7f] Hi, thanks for the update! 
I would be happy to see a copy of the paper early, if it is convenient. I think it can help us anticipate some of the production work.
Given the Sept. 3 event date, it seems better if we prioritize the project and aim to wrap production by the end of previous week. If the paper or exhibit materials are finalized before July 21, weâ€™d of course take those ahead of time! </t>
  </si>
  <si>
    <t>27/Jun/25 12:52 PM;5f6e597f4147d600775ccf7f;Hi [~accountid:640204cd9cba7ca028783ad0],
First, Iâ€™d like to add you to this Jira listing for a forthcoming report.Â  Also, Iâ€™d like to ask your advice about the title.
Some background:Â  This report will be the first of three in a series:
Â·Â Â Â Â Â Â Â Â  This first one offers a primer of private market vehicles called continuation funds, concluding with a concise summary of key conflicts of interest that arise in these funds.Â 
Â·Â Â Â Â Â Â Â Â  The second report will give a more complete treatment of conflicts of interest and ethical issues in continuation funds.
Â·Â Â Â Â Â Â Â Â  The third report will cover ethical issues that arise in various contexts and among various assets classes of private markets, including but not limited to continuation funds.Â 
Â 
Here are some potential titles for this first report.Â 
Â·Â Â Â Â Â Â Â Â  *Continuation Vehicles:Â  Peering Under the Hood*
Â·Â Â Â Â Â Â Â Â  *The ABCs of Continuation Funds*
Â·Â Â Â Â Â Â Â Â  *The ABCs of Continuation Funds:Â  The New Source for Liquidity*
Â·Â Â Â Â Â Â Â Â  *A Primer on Continuation Vehicles:Â  What They Are, What Drives Them, and What They Say about Private Markets*
Your suggestions on a title is welcome.Â  Separately I will post the draft report.  Thanks!
Â 
Â 
Â </t>
  </si>
  <si>
    <t xml:space="preserve">27/Jun/25 12:57 PM;5f6e597f4147d600775ccf7f;On June 24, 2025, we sent our draft to internal and external reviewers.  We will revise based on reviewers' comments.  [^Continuation Funds Draft_After Sent to External Review (6-25-25)_v4.docx] </t>
  </si>
  <si>
    <t>27/Jun/25 1:41 PM;640204cd9cba7ca028783ad0;[~accountid:5f6e597f4147d600775ccf7f] Thanks for including me early on.  Iâ€™d be happy to do some research on these terms and see what questions are being asked in search around these terms.  I might be able to get this done today but likely it will be Monday.</t>
  </si>
  <si>
    <t>27/Jun/25 1:52 PM;5f6e597f4147d600775ccf7f;Monday is fine. Thanks and have a good weekend.
Get Outlook for iOS&lt;https://aka.ms/o0ukef&gt;</t>
  </si>
  <si>
    <t>27/Jun/25 3:09 PM;640204cd9cba7ca028783ad0;[~accountid:5f6e597f4147d600775ccf7f] â€œContinuation Fundsâ€ has great opportunity for us. It has decent search vol at 320 a month, as well as low keyword difficulty.  So, this would be an ideal choice.  The title should be 60 characters and start with â€œContinuation Fundsâ€.  Also, the most searched question about â€œcontinuation fundsâ€ is â€œwhat are continuation funds?â€ if this is not answered in your report, then letâ€™s make sure itâ€™s answered in the webpage copy.  Google generative AI looks for questions being answered so you appear at the very top of search results. If it is answered in the report, letâ€™s still make sure itâ€™s added to the webpage copy. [~accountid:63d022b64a3c3294ac04413d] not sure if you will be the one writing this copy or not. FYI
If this is part of a series, letâ€™s give the series a name and we can use that as a subtitle.  This subtitle will be used on each of the reports.</t>
  </si>
  <si>
    <t>30/Jun/25 1:46 PM;5f6e597f4147d600775ccf7f;[~accountid:640204cd9cba7ca028783ad0] Thank you!  Yes, this first in the series seeks to explain what continuation funds are.
Enjoy Independence Day!</t>
  </si>
  <si>
    <t xml:space="preserve">01/Jul/25 10:31 AM;5f6e597f06e34200713539bb;I have changed the status of this piece to In Progress - Review. 
My aim would be to get this to production by mid-July. 
Overall objective would be to release it in time for ALTS San Francisco. </t>
  </si>
  <si>
    <t xml:space="preserve">01/Jul/25 10:34 AM;5f6e597f06e34200713539bb;[~accountid:5f6e597f4147d600775ccf7f] , I will have a review ready by Thursday at latest. 
[~accountid:70121:e0be27e0-24cc-49b7-9ffb-1f11278694f7] , we will get this to you in final form for editing asap. </t>
  </si>
  <si>
    <t>23/Jul/25 6:44 AM;5f6e597f06e34200713539bb;Stephen, can you update the dates for this project? You still ok for estimated hand-off on 28 July? Can you assess or indicated a Target Completion Date, then? Thanks, OF</t>
  </si>
  <si>
    <t>23/Jul/25 9:29 AM;5f6e597f4147d600775ccf7f;[~accountid:5f6e597f06e34200713539bb] Still on target for July 28.  I understand from John van Deren that Pubs, not I, should fill in the target completion date.</t>
  </si>
  <si>
    <t xml:space="preserve">23/Jul/25 9:51 AM;5f6e597f06e34200713539bb;[~accountid:712020:5f0712d6-fc59-4382-97dc-6ab849ef72c9] , [~accountid:5f6e597f4147d600775ccf7f] , I would like to have a target completion date input here, if only to get a clearer sense of our time table. I will put in for now mid September, or about 6-7 weeks of production. We can change it along the way if necessary. Thanks. </t>
  </si>
  <si>
    <t>23/Jul/25 10:25 AM;712020:5f0712d6-fc59-4382-97dc-6ab849ef72c9;[~accountid:5f6e597f06e34200713539bb] [~accountid:5f6e597f4147d600775ccf7f] Thanks, Olivier. This lines up with the publication timing Stephen and I discussed, pending any minor adjustment when materials arrived.</t>
  </si>
  <si>
    <t xml:space="preserve">30/Jul/25 12:35 PM;5f6e597f06e34200713539bb;This is now technically In Production. Do tell us if anything is needed. Thanks. </t>
  </si>
  <si>
    <t>31/Jul/25 1:46 PM;640204cd9cba7ca028783ad0;[~accountid:712020:5f0712d6-fc59-4382-97dc-6ab849ef72c9] I need some time to research some SEO keywords and make some title recommendations for this.  When do you need that title change by?  I canâ€™t get to this today as I just got back from PTO, Iâ€™m pretty booked tomorrow and still catching up.  Is Monday too late?</t>
  </si>
  <si>
    <t>31/Jul/25 1:51 PM;5f6e597f06e34200713539bb;My request here: We need one main title for the whole 3-part series, something like: â€œEthics in Private Marketsâ€. Then each part can be its own Sub-Title, with Part I being about Continuation Funds, a primer, or something like that. 
Essentially, letâ€™s try to reapply the model used for Tokenisation. One main series title and then three parts with each their sub-title. 
Thanks, 
OF</t>
  </si>
  <si>
    <t>12/Sep/25 11:16 AM;712020:5f0712d6-fc59-4382-97dc-6ab849ef72c9;Hi [~accountid:640204cd9cba7ca028783ad0] The Online-ready report, Page Request form, and independent summary document have been added to the ticket. Please let me know if I can add anything else, thanks!</t>
  </si>
  <si>
    <t>12/Sep/25 11:23 AM;640204cd9cba7ca028783ad0;[~accountid:63d022b64a3c3294ac04413d] besides the new topic page we are creating, what other pages should this piece be added to?</t>
  </si>
  <si>
    <t xml:space="preserve">12/Sep/25 11:56 AM;63d022b64a3c3294ac04413d;[~accountid:640204cd9cba7ca028783ad0] Please post to: Capital Markets Page; Research Page â€“ Capital Markets row; and Private Markets Investing Topic Page </t>
  </si>
  <si>
    <t>15/Sep/25 9:13 AM;640204cd9cba7ca028783ad0;[~accountid:63d022b64a3c3294ac04413d] on the Capital Markets page, what do I remove?</t>
  </si>
  <si>
    <t>15/Sep/25 9:31 AM;63d022b64a3c3294ac04413d;[~accountid:640204cd9cba7ca028783ad0] Please replace Geoeconomics at the top</t>
  </si>
  <si>
    <t>15/Sep/25 9:33 AM;640204cd9cba7ca028783ad0;[~accountid:63d022b64a3c3294ac04413d] Iâ€™d like to keep that Geoeconomics page on the CM page somewhere,  can I place it down in â€œbe informedâ€ and replace the video or blog that is there now?</t>
  </si>
  <si>
    <t>15/Sep/25 9:36 AM;63d022b64a3c3294ac04413d;[~accountid:640204cd9cba7ca028783ad0] Yes please remove thg Zukerman FTE podcast</t>
  </si>
  <si>
    <t>24/Sep/25 3:28 PM;5f6e597f4147d600775ccf7f;[~accountid:5f64f6f704897f006a296e67] --here is the Jira item.  Stephen</t>
  </si>
  <si>
    <t xml:space="preserve">10/Oct/25 10:39 AM;5f64f6f704897f006a296e67;[~accountid:5f6e597f4147d600775ccf7f] Iâ€™m still trying to get to the bottom of this--but for now you can always tag me on behalf of Allison and Iâ€™ll make sure she knows. </t>
  </si>
  <si>
    <t>Stress testing green equity portfolios</t>
  </si>
  <si>
    <t>RASITEM-843</t>
  </si>
  <si>
    <t>The project aims to develop a tailored stress test for green assets, focusing on how asset correlations amplify portfolio losses. Such portfolios have lower climate risk exposure but potentially higher financial risk, which can be examined from asset correlations. Our work will build on the existing methodology by including key climate factors and a generalized model accounting for the non-linear relationship between factors. We measure losses using the historic VaR and how this compares to a stressed VaR. A stressed VaR is a reverse stress testing approach aimed at capturing the â€œplausible yet severeâ€ losses that may arise from a scenario. The difference between historic and stressed losses will support required policy recommendations for using green assets in hedging or collateral purposes.Â  Â </t>
  </si>
  <si>
    <t>10/Sep/25 5:48 PM;27fed337-ed02-4120-a9d9-636216635133;Pang_GreenPortfolios_Abstract_final-matching.docx;https://cfainstitute.atlassian.net/rest/api/3/attachment/content/304606</t>
  </si>
  <si>
    <t>20/Nov/24 5:50 AM;a3fd7a74-9369-48a1-bac5-f2ea0623a91e;Project Proposal - Stress testing green portfolios.docx;https://cfainstitute.atlassian.net/rest/api/3/attachment/content/203842</t>
  </si>
  <si>
    <t>10/Sep/25 5:48 PM;27fed337-ed02-4120-a9d9-636216635133;RPC-Page-Request-Form_Pang_GreenPortfolios.docx;https://cfainstitute.atlassian.net/rest/api/3/attachment/content/304607</t>
  </si>
  <si>
    <t>10/Sep/25 5:48 PM;27fed337-ed02-4120-a9d9-636216635133;RPC_Pang_ExaminingtheResilienceofGreenPortfolios_Online.pdf;https://cfainstitute.atlassian.net/rest/api/3/attachment/content/304608</t>
  </si>
  <si>
    <t>com.atlassian.servicedesk.plugins.approvals.internal.customfield.ApprovalsCFValue@dded8bd</t>
  </si>
  <si>
    <t>Change agent</t>
  </si>
  <si>
    <t>Examining the Resilience of Green Portfolios</t>
  </si>
  <si>
    <t>https://rpc.cfainstitute.org/research/reports/2025/examining-resilience-green-portfolios</t>
  </si>
  <si>
    <t>0|i0pyrr:</t>
  </si>
  <si>
    <t>Anand Pale - CW</t>
  </si>
  <si>
    <t>62ac83433eb34d0068611d76</t>
  </si>
  <si>
    <t>Theme 4 - Sustainability</t>
  </si>
  <si>
    <t>10252_*:*_1_*:*_10817285023_*|*_10123_*:*_1_*:*_743_*|*_10226_*:*_1_*:*_0_*|*_10225_*:*_1_*:*_20075619646</t>
  </si>
  <si>
    <t>11/Dec/24 9:52 AM;5f6e597f06e34200713539bb;[~accountid:712020:2abb9cfd-887e-4be9-b3fd-9706073de19f] , can we update this project with dates? Should I be the assignee? Should you not be the assignee?</t>
  </si>
  <si>
    <t xml:space="preserve">11/Dec/24 9:53 AM;712020:2abb9cfd-887e-4be9-b3fd-9706073de19f;A draft zero has been submitted to Rhodri, which includes the main structure of the report and includes key results </t>
  </si>
  <si>
    <t>10/Sep/25 5:48 PM;712020:5f0712d6-fc59-4382-97dc-6ab849ef72c9;Hi [~accountid:640204cd9cba7ca028783ad0] Online pdf, Page Request Form, and separate Summary document have all bee added to the ticket for Monday. Thanks!</t>
  </si>
  <si>
    <t>11/Sep/25 11:40 AM;640204cd9cba7ca028783ad0;[~accountid:63d022b64a3c3294ac04413d] could you find out page placement for this report?  it goes live on Monday, 9/15.  Thank You</t>
  </si>
  <si>
    <t>15/Sep/25 12:31 PM;63d022b64a3c3294ac04413d;[~accountid:640204cd9cba7ca028783ad0] Per Rhodri, please place on the Portfolio Construction page at the expense of the â€œInvestment Philosophy Statementâ€¦â€™ tile in the first row. 
Â Please also place it on t on the Research page at the expense of the  â€˜Green Finance Policy in Chinaâ€¦.â€™ Tile.</t>
  </si>
  <si>
    <t>FAJ Article: The Only Other Spending Rule Article You Will Ever Need</t>
  </si>
  <si>
    <t>Stefan Sharkansky, PhD is principal at Useful Work, Inc., Lafayette, CO.
This work describes an actionable framework for constructing and drawing income from a portfolio of retirement assets. A sufficient portfolio consists solely of a ladder of inflation-indexed bonds, such as U.S. Treasury Inflation-Protected Securities (TIPS), and a stock market index fund. We consider longevity risk and time-varying spending patterns and show how to amortize decumulation of the stock asset to provide variable income without risking premature portfolio depletion. We explain theoretically and demonstrate empirically how this strategy is less risky and more effective at maximizing lifetime retirement income than are methods commonly used by financial advisors.</t>
  </si>
  <si>
    <t>26/Nov/25 10:11 AM;27fed337-ed02-4120-a9d9-636216635133;In Practice_Sharkansky_The Only Other Spending Rule Article You Will Ever Need_Online.pdf;https://cfainstitute.atlassian.net/rest/api/3/attachment/content/338140</t>
  </si>
  <si>
    <t>26/Nov/25 10:11 AM;27fed337-ed02-4120-a9d9-636216635133;In Practice_Sharkansky_The Only Other Spending Rule Article You Will Ever Need_Online_Watermarked.pdf;https://cfainstitute.atlassian.net/rest/api/3/attachment/content/338139</t>
  </si>
  <si>
    <t>12/Sep/25 9:57 AM;ug:5c12e61d-5671-436a-8eb8-6eefe80dc9b7;Sharkansky_RPC-Page-Request-Form-2025.docx;https://cfainstitute.atlassian.net/rest/api/3/attachment/content/305382</t>
  </si>
  <si>
    <t>12/Sep/25 9:57 AM;ug:5c12e61d-5671-436a-8eb8-6eefe80dc9b7;UFAJ_A_2541567_J.xml;https://cfainstitute.atlassian.net/rest/api/3/attachment/content/305383</t>
  </si>
  <si>
    <t>com.atlassian.servicedesk.plugins.approvals.internal.customfield.ApprovalsCFValue@24049d0e</t>
  </si>
  <si>
    <t>Member</t>
  </si>
  <si>
    <t>"The Only Other Spending Rule Article You Will Ever Need"</t>
  </si>
  <si>
    <t>https://rpc.cfainstitute.org/research/financial-analysts-journal/2025/spending-rule-article</t>
  </si>
  <si>
    <t>0|i12ih7:</t>
  </si>
  <si>
    <t>10123_*:*_1_*:*_1131_*|*_10226_*:*_1_*:*_0</t>
  </si>
  <si>
    <t>12/Sep/25 9:58 AM;70121:e0be27e0-24cc-49b7-9ffb-1f11278694f7;[~accountid:640204cd9cba7ca028783ad0] this article is going live on T&amp;F today.</t>
  </si>
  <si>
    <t xml:space="preserve">26/Nov/25 10:13 AM;712020:5f0712d6-fc59-4382-97dc-6ab849ef72c9;Hi [~accountid:640204cd9cba7ca028783ad0] The final Online file for this In Practice has been attached to the ticket. This is ready for adding to the FAJ article page. 
[~accountid:63d022b64a3c3294ac04413d] The watermarked version is also attached. </t>
  </si>
  <si>
    <t>02/Dec/25 10:11 AM;640204cd9cba7ca028783ad0;[~accountid:712020:5f0712d6-fc59-4382-97dc-6ab849ef72c9] [~accountid:63d022b64a3c3294ac04413d] this has been added to the FAJ page, and Iâ€™ve created the separate IP page.  Both are now published.</t>
  </si>
  <si>
    <t>RASITEM-1148</t>
  </si>
  <si>
    <t xml:space="preserve">The GIPS Standards for Verifiers When Verifying Asset Owners will supersede the GIPS Standards for Verifiers when verifying an asset owner. </t>
  </si>
  <si>
    <t>17/Sep/25 10:36 AM;27fed337-ed02-4120-a9d9-636216635133;Adopting Release Verifiers when Verifying Asset Owners_Final.docx;https://cfainstitute.atlassian.net/rest/api/3/attachment/content/307524</t>
  </si>
  <si>
    <t>17/Sep/25 10:36 AM;27fed337-ed02-4120-a9d9-636216635133;Adopting Release Verifiers when Verifying Asset Owners_Final.pdf;https://cfainstitute.atlassian.net/rest/api/3/attachment/content/307523</t>
  </si>
  <si>
    <t>17/Sep/25 10:36 AM;27fed337-ed02-4120-a9d9-636216635133;GIPS Standards for Verifiers when Verifying Asset Owners_Online.docx;https://cfainstitute.atlassian.net/rest/api/3/attachment/content/307525</t>
  </si>
  <si>
    <t>17/Sep/25 10:36 AM;27fed337-ed02-4120-a9d9-636216635133;GIPS Standards for Verifiers when Verifying Asset Owners_Online.pdf;https://cfainstitute.atlassian.net/rest/api/3/attachment/content/307526</t>
  </si>
  <si>
    <t>com.atlassian.servicedesk.plugins.approvals.internal.customfield.ApprovalsCFValue@148ba5e</t>
  </si>
  <si>
    <t>GIPS Standards for Verifiers when Verifying Asset Owners</t>
  </si>
  <si>
    <t>0|i0yiix:</t>
  </si>
  <si>
    <t>10123_*:*_1_*:*_641_*|*_10226_*:*_1_*:*_0_*|*_10225_*:*_1_*:*_8874985816</t>
  </si>
  <si>
    <t>09/Sep/25 9:56 AM;712020:5f0712d6-fc59-4382-97dc-6ab849ef72c9;Hi [~accountid:5f6e593c29ef2800705825ba], have added the online-ready pdf to the ticket.
[~accountid:640204cd9cba7ca028783ad0] This was confirmed as NOT going onto the RPC side of the site, so I have not added page upload form. Please let me know if thereâ€™s anything else I should add!</t>
  </si>
  <si>
    <t xml:space="preserve">16/Sep/25 6:01 PM;712020:5f0712d6-fc59-4382-97dc-6ab849ef72c9;Marking project completed. Final standards file attached Sept. 10. â€œAdopting Releaseâ€ has been approved and final versions delivered 09/17. Attaching final versions to ticket. </t>
  </si>
  <si>
    <t xml:space="preserve">17/Sep/25 10:37 AM;712020:5f0712d6-fc59-4382-97dc-6ab849ef72c9;Final ticketed project delivered by 09/11/2025. "Adopting Release" supplement finalized and delivered 09/17, and ticket closed. </t>
  </si>
  <si>
    <t>ESG integration via SAA in Australia and New Zealand</t>
  </si>
  <si>
    <t>A report authored by CFA Australia member, Winnie Wong, looking at how SAA is impacted by ESG goals in Australia and New Zealand.</t>
  </si>
  <si>
    <t>10/Sep/25 10:26 AM;27fed337-ed02-4120-a9d9-636216635133;RPC-Page-Request-Form_IntegratingESGInformation.docx;https://cfainstitute.atlassian.net/rest/api/3/attachment/content/304332</t>
  </si>
  <si>
    <t>10/Sep/25 10:26 AM;27fed337-ed02-4120-a9d9-636216635133;RPC_IntegratingESGInformation_Abstract_final.docx;https://cfainstitute.atlassian.net/rest/api/3/attachment/content/304333</t>
  </si>
  <si>
    <t>10/Sep/25 10:26 AM;27fed337-ed02-4120-a9d9-636216635133;RPC_IntegratingESGInformationintoLong-TermInvestmentStrategy_Online.pdf;https://cfainstitute.atlassian.net/rest/api/3/attachment/content/304334</t>
  </si>
  <si>
    <t>com.atlassian.servicedesk.plugins.approvals.internal.customfield.ApprovalsCFValue@36df6ccf</t>
  </si>
  <si>
    <t>Tier 4</t>
  </si>
  <si>
    <t>Integrating ESG Information into Long-Term Investment Strategy: Observations from Asset Owners in Australia and New Zealand</t>
  </si>
  <si>
    <t>https://rpc.cfainstitute.org/research/reports/2025/integrating-esg-information-into-long-term-investment-strategy</t>
  </si>
  <si>
    <t>0|i102m1:</t>
  </si>
  <si>
    <t>cdbaedf7-4fd7-4959-be22-18016575618f</t>
  </si>
  <si>
    <t>RPC - Affiliates</t>
  </si>
  <si>
    <t>10252_*:*_1_*:*_3530814169_*|*_10123_*:*_1_*:*_635_*|*_10226_*:*_1_*:*_0</t>
  </si>
  <si>
    <t>16/Jul/25 2:16 PM;712020:5f0712d6-fc59-4382-97dc-6ab849ef72c9;Hi [~accountid:640204cd9cba7ca028783ad0] adding you to the ticket now for title SEO review. 
The working title is: â€œIntegrating ESG  information into long term investment strategy: observations from asset owners in Australia and New Zealandâ€</t>
  </si>
  <si>
    <t>16/Jul/25 3:19 PM;640204cd9cba7ca028783ad0;Thanks [~accountid:712020:5f0712d6-fc59-4382-97dc-6ab849ef72c9]  I will perform some research and get back to you and Ryan.  If we kept this title as is, for sure it would need to be split into H1 - Title and H2 - subtitle as itâ€™s too long as is.</t>
  </si>
  <si>
    <t>16/Jul/25 3:39 PM;640204cd9cba7ca028783ad0;[~accountid:5f6e592acf5999006adda596] Hereâ€™s some title ideas around the keywords â€œESG Integrationâ€ and â€œStrategic asset allocationâ€ both are good keywords with great opportunity for us. #1 gives us two keywords gracefully without keyword stuffing.  
*Suggested titles with good keywords:*
# *â€œESG Integration in Strategic Asset Allocation*   
*Subtitle: Insights from Australian and New Zealand Asset Ownersâ€*
_Direct and research-focused, highlighting the geographic and thematic scope._
# *â€œThe Role of ESG Integration in Shaping Long-Term Investment Strategyâ€*
_Emphasizes strategic impact and relevance to long-term planning._
# *â€œBeyond Compliance: ESG Integration as a Strategic Imperative for Asset Ownersâ€*
_Positions ESG as a forward-looking driver, not just a regulatory checkbox._
# *â€œESG Integration in Practice: Balancing Risk, Return, and Responsibilityâ€*
_Captures the nuanced trade-offs asset owners navigate._
# *â€œFrom Climate Risk to Capital Markets: Evolving Approaches to ESG Integration in SAAâ€*
_Links ESG to both environmental and financial dimensions of investment strategy._
If we want to add â€œAustralian and New Zealand Asset Ownersâ€ etc.. my recommendation is to make that the subtitle no matter which title you choose.</t>
  </si>
  <si>
    <t>16/Jul/25 3:42 PM;640204cd9cba7ca028783ad0;I cross-checked the keywords in Semrush since ChatGPT is not reliable on search volume.  I did ask ChatGPT to provide me 5 more titles using a more â€œthought leadershipâ€ tone:
* *â€œESG Integration as Strategy: Rethinking Long-Term Value for Asset Ownersâ€*
_Boldly positions ESG as a foundational element of strategic thinking._
* *â€œLeading with Purpose: ESG Integration in the Future of Strategic Asset Allocationâ€*
_Evokes visionary leadership and purpose-driven investing._
* *â€œReimagining Investment Strategy: The Imperative of ESG Integrationâ€*
_Invites the reader to challenge traditional assumptions and embrace innovation._
* *â€œESG Integration at the Core: Transforming How Asset Owners Define Long-Term Successâ€*
_Centers ESG as a core determinant of success and strategic identity._
* *â€œFrom Insight to Action: Elevating ESG Integration in Institutional Investment Strategyâ€*
_Highlights the shift from awareness to implementation among sophisticated investors._</t>
  </si>
  <si>
    <t>16/Jul/25 4:09 PM;5f6e592acf5999006adda596;[~accountid:640204cd9cba7ca028783ad0] Thanks, Karen! I like the first option in both sets. I think including the countries are important so readers know the area of focus, so we should add that if necessary. [~accountid:712020:5f0712d6-fc59-4382-97dc-6ab849ef72c9] what is the process here? Do we propose one to the authors or give them a few options?</t>
  </si>
  <si>
    <t xml:space="preserve">16/Jul/25 4:15 PM;640204cd9cba7ca028783ad0;[~accountid:5f6e592acf5999006adda596] [~accountid:712020:5f0712d6-fc59-4382-97dc-6ab849ef72c9]  my apologies.  I forgot to check our existing works to make sure we wonâ€™t be competing with other research.   â€œESG Integrationâ€ has been used numerous times.  Let me see how those are performing with that keyword. I donâ€™t mind reusing it but if those are performing well, I donâ€™t want to compete.  </t>
  </si>
  <si>
    <t>16/Jul/25 4:42 PM;640204cd9cba7ca028783ad0;[~accountid:5f6e592acf5999006adda596] I think we are good.  We have used â€œESG Integrationâ€ for a few case studies/reports but all are 2019 or older. we are ranking for this keyword on an older survey from 2018, â€œESG Integration in the Americasâ€, however it lives in a n enterprise folder for some reason.  Iâ€™d say we are ok to reuse this keyword unless you know something about this particular piece? Looks like we are clear on SAA as well.</t>
  </si>
  <si>
    <t xml:space="preserve">17/Jul/25 10:19 AM;712020:5f0712d6-fc59-4382-97dc-6ab849ef72c9;[~accountid:640204cd9cba7ca028783ad0] [~accountid:5f6e592acf5999006adda596] Hi Ryan, weâ€™ve just begun making these SEO checks during writing and review as a general protocol, and are still ironing out the process! In this case I caught Rhodriâ€™s comment about SEO on p1 of the Word file, so itâ€™s happening at start of production.
I think reaching out to the authors with options sounds good. Itâ€™s how Iâ€™ve seen Karen correspond with internal researchers here. While I havenâ€™t been directly involved with author correspondence about SEO, I have been writing to Phil about this paper, so Iâ€™m happy to write him about this if itâ€™s helpful.  </t>
  </si>
  <si>
    <t xml:space="preserve">07/Aug/25 10:57 AM;712020:5f0712d6-fc59-4382-97dc-6ab849ef72c9;Hi [~accountid:640204cd9cba7ca028783ad0] [~accountid:5f6e592acf5999006adda596],
Are we content with this title?:
â€Integrating ESG in Long-Term Investment Strategy: Observations from Asset Owners in Australia and New Zealandâ€
This is the edit that returned with the author-reviewed manuscript. Wanted to run it by you, thanks! </t>
  </si>
  <si>
    <t>07/Aug/25 11:00 AM;640204cd9cba7ca028783ad0;[~accountid:712020:5f0712d6-fc59-4382-97dc-6ab849ef72c9] sorry,  I must have dropped the ball on this one.  I got a bunch of these types of requests right before I left on PTO.  Let me look now.</t>
  </si>
  <si>
    <t>07/Aug/25 11:04 AM;640204cd9cba7ca028783ad0;[~accountid:5f6e592acf5999006adda596] [~accountid:712020:5f0712d6-fc59-4382-97dc-6ab849ef72c9] I think we keep the title as is but definetly put everything after the â€œ:â€ into a subtitle.  There is decent opportunity for â€œlong-term investment strategyâ€ and â€œintegrating esgâ€.</t>
  </si>
  <si>
    <t>07/Aug/25 12:29 PM;5f6e592acf5999006adda596;[~accountid:640204cd9cba7ca028783ad0] [~accountid:712020:5f0712d6-fc59-4382-97dc-6ab849ef72c9] That all sounds good to me - thank you both!</t>
  </si>
  <si>
    <t>08/Sep/25 10:54 AM;712020:5f0712d6-fc59-4382-97dc-6ab849ef72c9;Hi [~accountid:640204cd9cba7ca028783ad0] I have added a draft version of the Page Request Form. We are still waiting on author confirmation of a couple notes about the Key Findings, so there may be minor edits before publication.</t>
  </si>
  <si>
    <t>10/Sep/25 10:30 AM;712020:5f0712d6-fc59-4382-97dc-6ab849ef72c9;Hi [~accountid:640204cd9cba7ca028783ad0] An update on this ESG project - The authors received approval earlier than they seemed to expect, so we are good to publish this week, on Thursday, Sept. 11. I have attached new files  for publication:
* The full Online report pdf.
* Page request form (version 2, with a small edit).
* Description and summary in a separate document.
If thereâ€™s anything else I can set up, just let me know! Adding [~accountid:5f6e592acf5999006adda596] for visibility (and a thank-you for your email to Winnie).</t>
  </si>
  <si>
    <t>10/Sep/25 2:19 PM;640204cd9cba7ca028783ad0;[~accountid:63d022b64a3c3294ac04413d] can you find out page placement for this new piece?  it will be published tomorrow.</t>
  </si>
  <si>
    <t xml:space="preserve">Sustainability Story Podcast episode with Daniel Warcholak from Basis Investment Group </t>
  </si>
  <si>
    <t xml:space="preserve">Nicole to host the September episode of the Sustainability Story podcast with Daniel Warcholak, Managing Director and Head of Capital Markets from Basis Investment Group, on the topic of physical climate risks for investing in CRE. Recording scheduled for 21 August. </t>
  </si>
  <si>
    <t>com.atlassian.servicedesk.plugins.approvals.internal.customfield.ApprovalsCFValue@b010e56</t>
  </si>
  <si>
    <t>https://podcasts.apple.com/us/podcast/daniel-warcholak-cfa-understanding-climate-risk-in/id1581786457?i=1000725358995</t>
  </si>
  <si>
    <t>0|i10fib:</t>
  </si>
  <si>
    <t>10010_*:*_1_*:*_2066769457_*|*_10123_*:*_1_*:*_1557477197_*|*_10226_*:*_1_*:*_0_*|*_10225_*:*_1_*:*_2784199839</t>
  </si>
  <si>
    <t xml:space="preserve">08/Sep/25 12:24 PM;628b5ca3d5ec4f0069e750dc;The podcast was successfully published Sunday, September 7th, 2025. </t>
  </si>
  <si>
    <t xml:space="preserve">China Private Welath Market Investigation </t>
  </si>
  <si>
    <t>RASITEM-1348</t>
  </si>
  <si>
    <t xml:space="preserve">Working with Mary, Brenda, and Lynn to investigate the market trends, competitive landscape, and investors' preferences in the Chinese private wealth market. 
[^China Private Wealth Market Investigation for CFA Institute, Aug5, 2025.pptx]
</t>
  </si>
  <si>
    <t>13/Aug/25 10:53 PM;15e451c4-b7a9-48aa-b138-6e71615d42be;China Private Wealth Market Investigation for CFA Institute, Aug5, 2025.pptx;https://cfainstitute.atlassian.net/rest/api/3/attachment/content/293514</t>
  </si>
  <si>
    <t>com.atlassian.servicedesk.plugins.approvals.internal.customfield.ApprovalsCFValue@6d51a6fa</t>
  </si>
  <si>
    <t>0|i1374r:</t>
  </si>
  <si>
    <t>10123_*:*_1_*:*_2643_*|*_10225_*:*_1_*:*_0</t>
  </si>
  <si>
    <t>Australia government consultation on sustainable investment labels</t>
  </si>
  <si>
    <t>com.atlassian.servicedesk.plugins.approvals.internal.customfield.ApprovalsCFValue@409175c6</t>
  </si>
  <si>
    <t>0|i13543:</t>
  </si>
  <si>
    <t>10123_*:*_1_*:*_594_*|*_10226_*:*_1_*:*_0</t>
  </si>
  <si>
    <t xml:space="preserve">18/Sep/25 5:05 AM;5f6e597f06e34200713539bb;Can you please a target date in here? Probably the deadline for the response. </t>
  </si>
  <si>
    <t xml:space="preserve">21/Sep/25 10:48 PM;5f6e58eb473df20070760fbc;Final submission can be found here https://cfas.org.au/wp-content/uploads/2025/09/Sustainable-Investment-Product-Labels-CFA-Society-Australia-consultation-response.pdf </t>
  </si>
  <si>
    <t xml:space="preserve">21/Sep/25 10:49 PM;5f6e58eb473df20070760fbc;[~accountid:5f6e597f06e34200713539bb] This was submitted on September 4th. The final submission can be found here [https://cfas.org.au/wp-content/uploads/2025/09/Sustainable-Investment-Product-Labels-CFA-Society-Australia-consultation-response.pdf|https://cfas.org.au/wp-content/uploads/2025/09/Sustainable-Investment-Product-Labels-CFA-Society-Australia-consultation-response.pdf]. I have updated the status of this work item. </t>
  </si>
  <si>
    <t>The Automation Ahead Series</t>
  </si>
  <si>
    <t>RASITEM-411</t>
  </si>
  <si>
    <t>This research report will go in depth on these new automation tools and explore their applications for the investment professionalâ€™s workflows. This research has the potential to be integrated into the certificates program as well as formulated into a Level III Practical Skills Module. To do this, Research will work closely with both Education and Practice Analysis to gather the applications that will have the most impact for learners, readers, and the curriculum. To maximize the impact and remain agile in this rapidly evolving area, this research will be done in a micro-series, with each part focusing on a single tool and the application of the tools for the investment professional. The parts will be released in mini reports, with the culmination of all the tools and their application being aggregated and synthesized for a final robust research report. The application section in the final research report will bring all the tools together for a single larger application. Â Â Â Â Â Â Â Â Â Â Â 
!image-20231110-143039.png|width=468,height=139!</t>
  </si>
  <si>
    <t>17/May/24 12:36 PM;ug:01d93e09-99a2-4c9d-9a2f-58c3f90666f8;Automating the Investment Professionalâ€™s Worklow_Modules (May-24).docx;https://cfainstitute.atlassian.net/rest/api/3/attachment/content/157881</t>
  </si>
  <si>
    <t>10/Nov/23 9:33 AM;8de3ac78-2521-4c6d-8d1c-43594ea657ee;image-20231110-143039.png;https://cfainstitute.atlassian.net/rest/api/3/attachment/content/122172</t>
  </si>
  <si>
    <t>10/Nov/23 9:33 AM;8de3ac78-2521-4c6d-8d1c-43594ea657ee;image-20231110-143106.png;https://cfainstitute.atlassian.net/rest/api/3/attachment/content/122173</t>
  </si>
  <si>
    <t>com.atlassian.servicedesk.plugins.approvals.internal.customfield.ApprovalsCFValue@424da964</t>
  </si>
  <si>
    <t>The main value for this report is the introduction of these tools and giving the reader the ability to see its value in their own workflow, thus the mini-reports and aggregate report will focus on desk-based research and the build out of valuable application case studies for the automation tools. The following are the tools which will be covered (with the caveat that new valuable tools may be added as the field evolves over the coming months):_x000D_
_x000D_
Â _x000D_
_x000D_
Â·Â Â Â Â Â Â  *Multi-modal LLMs:* Multi-Modal LLMs are LLMs that can interpret and generate images. This capability has incredible implications for the easy ability to automate web scraping activities as well as automating the analysis of media, like images in news articles, or social media content. OpenAI is rolling out this capability into ChatGPT throughout October and November 2023. Google's Multi-modal model Gemini is predicted to eclipse the capabilities of ChatGPT, which is scheduled to be release by the end of the year.Â _x000D_
_x000D_
Â·Â Â Â Â Â Â  *Langchain* is a python framework for connecting LLMs together in a chain like fashion to enhance the accuracy and complexity of an LLMs capabilities. It allows users to automate workflows by connecting a base LLM that has access to tools (functions in a python terminal) to execute complex tasks._x000D_
_x000D_
Â·Â Â Â Â Â Â  *Vector Databases* are databases that allow a user to map content to a vector space using LLM embeddings. Essentially words are transformed into a vector, representing the semantics and contextual understanding of the word which was gained during the training of the model. When you embed a passage of text it generates a single vector representation of the entire passage which can be used to access similar passages of text. This is extremely useful for question retrieval agents, which map a question to the most relevant passages of text that have been added to the database. These similar passages of text can be added to the context window of the LLM to answer the question._x000D_
_x000D_
Â·Â Â Â Â Â Â  *OpenAI Function Calling* is an API that allows you to give the OpenAI API an external API endpoint for a function and so that it can use that endpoint when answering questions that require complex calculations. It is similar to the functionality of Langchain because it provides the OpenAI chat completion API access to tools with which it can perform more complex functions, however it has been noted to be better for production ready applications._x000D_
_x000D_
Â·Â Â Â Â Â Â  *Open Interpreter* *and Advanced Data Analytics*: Open Interpreter is an open-source version of OpenAI's Advanced Data Analytics tool. These tools allow LLMs to execute code on a python instance. It provides the capability to code in natural language, allowing a user to quickly transform and analyze data._x000D_
_x000D_
Â·Â Â Â Â Â Â  *Fine-Tuning a Local LLM for a Investment Professional's Task:* Local LLMs are open-source models capable of being run on consumer grade hardware. With Meta's release of the highly capable and commercially usable Llama 2 model, local LLMs are becoming increasingly relevant. They offer the unique ability to maintain privacy to the local servers of an organization, thus eliminating one of the biggest concerns businesses have had with using ChatGPT._x000D_
_x000D_
Â _x000D_
_x000D_
!image-20231110-143106.png|width=468,height=510!</t>
  </si>
  <si>
    <t>0|i0j0zj:</t>
  </si>
  <si>
    <t>10123_*:*_1_*:*_1465_*|*_10225_*:*_1_*:*_0</t>
  </si>
  <si>
    <t>17/May/24 12:37 PM;5f6e592acf5999006adda59b;Discussed publishing the pieces in HTML (a tile / box sitting on a main landing page for the project on RPC site), accompanied by a code book (Jupyter notebook), which would be the tool that we could either house on GitHub / RPC Lab, or on RPC website behind the member log-in (for example). For further discussion once the content is developed.</t>
  </si>
  <si>
    <t>New Curated Content page for Private Equity</t>
  </si>
  <si>
    <t>RASITEM-1331</t>
  </si>
  <si>
    <t>Toby McMahon with Brand/Audience Development is requesting another curated content page that will remain hidden for prospects.  This content collection will be for Private Equity.</t>
  </si>
  <si>
    <t>Automation for Jira</t>
  </si>
  <si>
    <t>557058:f58131cb-b67d-43c7-b30d-6b58d40bd077</t>
  </si>
  <si>
    <t>From Toby:
-	For the image header, Iâ€™d suggest we utilize something like the private equity certificate page â€“ and perhaps show office blocks to distinguish it from the private markets header example included in the link.
-	For content, we will have ...</t>
  </si>
  <si>
    <t>com.atlassian.servicedesk.plugins.approvals.internal.customfield.ApprovalsCFValue@6ae11ee9</t>
  </si>
  <si>
    <t>Similar to these pages:
 Private Wealth Management | A Curated Content Collection| https://rpc.cfainstitute.org/themes/resilience/private-wealth-management
Curated Private Markets Collection| https://rpc.cfainstitute.org/themes/resilience/private-markets-collection
From Toby:
-	For the image header, Iâ€™d suggest we utilize something like the private equity certificate page â€“ and perhaps show office blocks to distinguish it from the private markets header example included in the link.
-	For content, we will have a certificate ad content which I will send over next week, and I can suggest imagery.
-	For article content, we have a list below, but obviously if there are others that you are aware of, it would be good to pull those in too.
Articles to include:
Private Equity Returns Without the Lockups
Private Equity at a Crossroads: A Conversation with Ludovic Phalippou
Conversations with Frank Fabozzi, CFA, Featuring Ludovic Phalippou
The Economics of Private Equity: A Critical Review
What Lies Beneath a Buyout: The Complex Mechanics of Private Equity Deals
Private Equity and Private Debt: Two Sides of the Same Coin
Decoding PE Buyouts: The Full Financial Picture is in the Consolidated Accounts
What Lies Beneath a Buyout: The Complex Mechanics of Private Equity Deals
Agency Risk in the Lower Middle Market: A Guide for PE Professionals</t>
  </si>
  <si>
    <t>https://rpc.cfainstitute.org/themes/resilience/private-equity-collection</t>
  </si>
  <si>
    <t>0|i12t0b:</t>
  </si>
  <si>
    <t>Toby McMahon - CW</t>
  </si>
  <si>
    <t>712020:7e04485c-c229-432d-af88-8da6de841974</t>
  </si>
  <si>
    <t>Academic</t>
  </si>
  <si>
    <t>Regulator</t>
  </si>
  <si>
    <t>Society</t>
  </si>
  <si>
    <t>10123_*:*_1_*:*_596_*|*_10226_*:*_1_*:*_0_*|*_10225_*:*_1_*:*_155865349</t>
  </si>
  <si>
    <t>06/Aug/25 8:41 AM;640204cd9cba7ca028783ad0;[~accountid:63d022b64a3c3294ac04413d] letâ€™s aim to complete this by Aug 19th if possible. We can chat when you are back from PTO. If you are too busy we can adjust this completion date but it would be good to get this done before the end of Q4.</t>
  </si>
  <si>
    <t>08/Aug/25 12:55 PM;557058:f58131cb-b67d-43c7-b30d-6b58d40bd077;Hi [~accountid:63d022b64a3c3294ac04413d],
The Action Item(s) field is MAX than 255 character, it was cut and assigned to Action Item(s) Max 255 Field</t>
  </si>
  <si>
    <t>Automation Ahead Series â€“ AI Agents</t>
  </si>
  <si>
    <t>This is the final installment of the _Automation Ahead_ series, which explores the role of AI agents in investment workflows, with a focus on agentic design principles, applications in finance, and a case study on AI-augmented portfolio construction.</t>
  </si>
  <si>
    <t>Ivan Dovgalenko - CW</t>
  </si>
  <si>
    <t>712020:c0e26307-a53e-48a9-b613-5b2c06120ee4</t>
  </si>
  <si>
    <t>com.atlassian.servicedesk.plugins.approvals.internal.customfield.ApprovalsCFValue@674f2b9d</t>
  </si>
  <si>
    <t>This installment of the _Automation Ahead_ series introduces AI agentsâ€”what they are, their core components and how to design them effectively. It explores various types of agents, their applications in finance, and discusses challenges such as bias, debugging, and non-deterministic outputs. Practical tips are offered for safely iterating on agentic workflows._x000D_
_x000D_
The section culminates in a case study built in collaboration with Joo Hee, demonstrating an AI agentâ€“augmented approach to portfolio construction. The example involves building a smart indexing strategy for a client seeking a portfolio that tracks the S&amp;P 500 but delivers 20% higher dividend yield. The process uses AI agents to:_x000D_
_x000D_
* Run a sustainability screen using a research agent that scores alignment with client-defined ESG criteria_x000D_
* Assess business cycle-sensitive financial prospects based on human economic views and agent-based analysis_x000D_
_x000D_
The final portfolio is optimized for a target beta of 1 and a dividend yield target. The case study showcases how AI agents can bring nuanced, dynamic screening capabilities beyond traditional naive filtering approach to portfolio contruction at scale.</t>
  </si>
  <si>
    <t>The Automation Ahead - AI Agents</t>
  </si>
  <si>
    <t>https://rpc.cfainstitute.org/research/the-automation-ahead-content-series/agentic-ai-for-finance</t>
  </si>
  <si>
    <t>0|i11477:</t>
  </si>
  <si>
    <t>10123_*:*_1_*:*_636_*|*_10226_*:*_1_*:*_0_*|*_10225_*:*_1_*:*_3183371555</t>
  </si>
  <si>
    <t xml:space="preserve">25/Aug/25 4:15 AM;712020:c0e26307-a53e-48a9-b613-5b2c06120ee4;Page Preview Link:
[https://rpc.cfainstitute.org/preview-link/node/125051/3c692add-43e3-4746-802a-1fad148c6e5b|https://rpc.cfainstitute.org/preview-link/node/125051/3c692add-43e3-4746-802a-1fad148c6e5b|smart-link] </t>
  </si>
  <si>
    <t>FAJ Article: Perspectives: Separating positive impact and warm glow: Implications for fund managers, educators, financial advisers, rating agencies, and investors</t>
  </si>
  <si>
    <t>Meir Statman, Ph.D. Santa Clara University Santa Clara, CA UNITED STATES
The ecosystem we now call sustainability investing has always had positive impact and warm glow as its components. Yet in recent decades a false claim has emerged whereby investors can create much positive impact while enjoying warm glow by excluding from their portfolio companies violating their values or including companies supporting their values. Some even claim that investors can do well while doing good, earning higher than market returns. I argue that it is time to stand against these false claims and separate once again positive impact from warm glow. I describe what separation and regrouping would require of the ecosystem of fund managers, educators, financial advisers, rating agencies, and investors.</t>
  </si>
  <si>
    <t>27/Aug/25 4:23 PM;ug:5c12e61d-5671-436a-8eb8-6eefe80dc9b7;FAJ Statman_RPC-Page-Request-Form-2025.docx;https://cfainstitute.atlassian.net/rest/api/3/attachment/content/298855</t>
  </si>
  <si>
    <t>27/Aug/25 4:23 PM;ug:5c12e61d-5671-436a-8eb8-6eefe80dc9b7;UFAJ_A_2541565_J.xml;https://cfainstitute.atlassian.net/rest/api/3/attachment/content/298856</t>
  </si>
  <si>
    <t>com.atlassian.servicedesk.plugins.approvals.internal.customfield.ApprovalsCFValue@1a02a4de</t>
  </si>
  <si>
    <t>https://rpc.cfainstitute.org/research/financial-analysts-journal/2025/separating-positive-impact-from-warm-glow</t>
  </si>
  <si>
    <t>0|i12ihf:</t>
  </si>
  <si>
    <t>10123_*:*_1_*:*_468_*|*_10226_*:*_1_*:*_0</t>
  </si>
  <si>
    <t>27/Aug/25 4:24 PM;70121:e0be27e0-24cc-49b7-9ffb-1f11278694f7;[~accountid:640204cd9cba7ca028783ad0] This article went live on T&amp;F today. It will be in vol 81 issue 4</t>
  </si>
  <si>
    <t xml:space="preserve">Add comment Letter - IASB Climate Related and Other Uncertainties </t>
  </si>
  <si>
    <t>RASITEM-1363</t>
  </si>
  <si>
    <t>26/Aug/25 2:08 PM;ug:5476cc11-6f65-4975-83e6-7f375bc52195;645_68359_CFA-UK-CFA-Institute_0_CFA-UK-CFAI-s-letter-in-response-to-IASB-s-consultation-on-Climate-Related-and-Other-Uncertainties-disclosure-examples-Nov-.pdf;https://cfainstitute.atlassian.net/rest/api/3/attachment/content/298345</t>
  </si>
  <si>
    <t>26/Aug/25 2:08 PM;ug:5476cc11-6f65-4975-83e6-7f375bc52195;Climate-related and Other Uncertainties in the Financial Statements (2024-11-8)-RPC-Page-Request-Form-2025.docx;https://cfainstitute.atlassian.net/rest/api/3/attachment/content/298344</t>
  </si>
  <si>
    <t>27/Aug/25 8:49 AM;4da258d7-d989-485e-9017-3890935ca1c9;screencapture-rpcau-cfainstitute-org-policy-comment-letters-2025-2029-response-climate-related-and-uncertainties-in-financial-statements-2025-08-27-08_48_20.png;https://cfainstitute.atlassian.net/rest/api/3/attachment/content/298602</t>
  </si>
  <si>
    <t>com.atlassian.servicedesk.plugins.approvals.internal.customfield.ApprovalsCFValue@2646c360</t>
  </si>
  <si>
    <t>https://rpc.cfainstitute.org/policy/comment-letters/2025-2029/response-climate-related-and-uncertainties-in-financial-statements</t>
  </si>
  <si>
    <t>0|i13rrv:</t>
  </si>
  <si>
    <t>10123_*:*_1_*:*_432_*|*_10226_*:*_1_*:*_0</t>
  </si>
  <si>
    <t>26/Aug/25 2:09 PM;623872a39b54ec0068af7a3b;[~accountid:640204cd9cba7ca028783ad0] I received this comment letter from Matt that he worked on with Olivier in November that never got posted to the RPC.</t>
  </si>
  <si>
    <t>27/Aug/25 8:49 AM;640204cd9cba7ca028783ad0;[~accountid:623872a39b54ec0068af7a3b] Hereâ€™s the screenshot for this one for review and approval.
!screencapture-rpcau-cfainstitute-org-policy-comment-letters-2025-2029-response-climate-related-and-uncertainties-in-financial-statements-2025-08-27-08_48_20.png|width=1912,height=2213,alt="screencapture-rpcau-cfainstitute-org-policy-comment-letters-2025-2029-response-climate-related-and-uncertainties-in-financial-statements-2025-08-27-08_48_20.png"!</t>
  </si>
  <si>
    <t>27/Aug/25 10:14 AM;623872a39b54ec0068af7a3b;[~accountid:640204cd9cba7ca028783ad0] Looks good. Thanks!</t>
  </si>
  <si>
    <t>Add comment Letter - FCA Consultation on POATRs</t>
  </si>
  <si>
    <t>RASITEM-1362</t>
  </si>
  <si>
    <t>26/Aug/25 2:10 PM;ug:5476cc11-6f65-4975-83e6-7f375bc52195;CFAI-CFAUK_FCA_Consultation_CP24-12_POATR (2024-10-18)-RPC-Page-Request-Form-2025.docx;https://cfainstitute.atlassian.net/rest/api/3/attachment/content/298346</t>
  </si>
  <si>
    <t>26/Aug/25 2:10 PM;ug:5476cc11-6f65-4975-83e6-7f375bc52195;CFAI-CFAUK_FCA_Consultation_CP24-12_POATR (2024-10-18)_Final.pdf;https://cfainstitute.atlassian.net/rest/api/3/attachment/content/298347</t>
  </si>
  <si>
    <t>27/Aug/25 9:08 AM;4da258d7-d989-485e-9017-3890935ca1c9;screencapture-rpcau-cfainstitute-org-policy-comment-letters-2025-2029-consultation-financial-conduct-authority-new-poatrs-2025-08-27-09_06_13 (1).png;https://cfainstitute.atlassian.net/rest/api/3/attachment/content/298621</t>
  </si>
  <si>
    <t>com.atlassian.servicedesk.plugins.approvals.internal.customfield.ApprovalsCFValue@7acbffa2</t>
  </si>
  <si>
    <t>https://rpc.cfainstitute.org/policy/comment-letters/2025-2029/consultation-financial-conduct-authority-new-poatrs</t>
  </si>
  <si>
    <t>0|i13rr7:</t>
  </si>
  <si>
    <t>10252_*:*_1_*:*_0_*|*_10123_*:*_1_*:*_556</t>
  </si>
  <si>
    <t>26/Aug/25 2:11 PM;623872a39b54ec0068af7a3b;[~accountid:640204cd9cba7ca028783ad0] I received this comment letter from Matt that he worked on with Olivier in October that never got posted to the RPC.</t>
  </si>
  <si>
    <t>26/Aug/25 2:14 PM;640204cd9cba7ca028783ad0;[~accountid:623872a39b54ec0068af7a3b] Got both in my queue, and will aim to publish by Thurs. Thanks</t>
  </si>
  <si>
    <t>27/Aug/25 9:08 AM;640204cd9cba7ca028783ad0;[~accountid:623872a39b54ec0068af7a3b] hereâ€™s the screenshot for this comment letter
!screencapture-rpcau-cfainstitute-org-policy-comment-letters-2025-2029-consultation-financial-conduct-authority-new-poatrs-2025-08-27-09_06_13 (1).png|width=1912,height=2122,alt="screencapture-rpcau-cfainstitute-org-policy-comment-letters-2025-2029-consultation-financial-conduct-authority-new-poatrs-2025-08-27-09_06_13 (1).png"!
 for review and approval.</t>
  </si>
  <si>
    <t>27/Aug/25 10:19 AM;623872a39b54ec0068af7a3b;[~accountid:640204cd9cba7ca028783ad0] Looks good. Thanks!</t>
  </si>
  <si>
    <t>Project CM-2-MS: Global Compliance Carbon Markets: Structure Explained</t>
  </si>
  <si>
    <t>Yushuo Yang</t>
  </si>
  <si>
    <t>712020:232ced08-72c9-42c4-aec9-2d010345fc73</t>
  </si>
  <si>
    <t>_Carbon Markets Series_: â€œStage 4: Solveâ€ of CFA Institute Net Zero Workplan aims to propose solutions to the net zero challenge. As a market-based carbon pricing mechanism, the carbon markets are an effective tool and market solution to solve climate externalities and achieve net zero. Both investors using carbon markets for impact investing to promote net zero and those seeking new investment opportunities from carbon markets to incorporate into their portfolios have a strong demand for research on carbon markets.Â However, as discussed in the GCM project, existing literature lacks a comprehensive and systematic study of carbon markets.[[1]|] As the investment industry's thought leader, CFA Institute should take the lead in addressing this gap by providing resources to investment professionals through a +_series_+ of research projects on carbon markets.
Â 
_Overview Phase (1_^_st_^ _Phase)_: In the first phase (_overview phase_) of our research series on carbon markets, the GCM project and VCM project introduced carbon markets, helping the investment industry gain a broad understanding of them.[[2]|] As our foundational project in this field, the GCM project provides a detailed overview of GCM mechanisms, their role in advancing net zero objectives, current issues they face, and a comparison with carbon taxes. Building on the foundation laid by the GCM project, our second phase (_key aspects phase_) should focus on an in-depth exploration of key aspects of carbon markets (market structure, auction mechanisms, etc.) and provide targeted guidance, thus reinforcing our leadership in this area.
Â 
*_Key Aspects Phase (2_*^*_nd_*^ *_Phase)_*: As part of the second phase (_key aspects phase_) of our carbon market research series, this project aims to conduct an in-depth analysis of the *market structure* of global carbon markets. A comprehensive understanding of market structure is fundamental for the investment industry to participate in carbon markets and integrate them into their investment portfolios. However, existing literature does not provide sufficient and comprehensive research in this area (as discussed later in the background section), leading to a lack of widespread and clear understanding within the investment industry. This project will extensively cover all the carbon markets globally with available data and then focus on several representative carbon markets, including but not limited to the EU, China, and California. The project will analyze aspects such as participants, instruments, transparency, liquidity, trading, and investment strategies to assess the ease of conducting market-making and trading and the feasibility of building an investment strategy or portfolio focused on carbon allowances and offsets. This project will offer practical guidance for the investment industry to directly engage with carbon markets and also provide implications for enhancing market efficiency. The analysis presented in this paper is highly practical for investor participation in carbon markets and represents an important component of the second phase (_key aspects phase_) of our carbon market research series.
----
[[1]|] Global Carbon Market (GCM) Project: â€œAn Effective Tool for Net Zero â€“ A Foundational Overview of Global Carbon Marketsâ€, Yushuo Yang and Rhodri Preece, Working Paper.
[[2]|] Voluntary Carbon Market (VCM) Project: â€œRegulating and Rejuvenating the Voluntary Carbon Marketâ€, Winnie Mak, Working Paper.</t>
  </si>
  <si>
    <t>05/Dec/24 12:17 PM;464eae01-9032-41c3-803b-cd52790e4661;Carbon Markets Research Series Summary.pptx;https://cfainstitute.atlassian.net/rest/api/3/attachment/content/208423</t>
  </si>
  <si>
    <t>14/Aug/24 2:47 PM;464eae01-9032-41c3-803b-cd52790e4661;Carbon Markets-2-Market Structure_v2_yy_clean.docx;https://cfainstitute.atlassian.net/rest/api/3/attachment/content/178075</t>
  </si>
  <si>
    <t>07/Aug/25 3:02 PM;27fed337-ed02-4120-a9d9-636216635133;RPC-Page-Request-Form_Yang_GlobalComplianceCarbonMarkets.docx;https://cfainstitute.atlassian.net/rest/api/3/attachment/content/290984</t>
  </si>
  <si>
    <t>07/Aug/25 3:02 PM;27fed337-ed02-4120-a9d9-636216635133;Yang_GlobalComplianceCarbonMarkets_ExecSummary_Online.docx;https://cfainstitute.atlassian.net/rest/api/3/attachment/content/290983</t>
  </si>
  <si>
    <t>07/Aug/25 3:02 PM;27fed337-ed02-4120-a9d9-636216635133;Yang_GlobalComplianceCarbonMarkets_Online.pdf;https://cfainstitute.atlassian.net/rest/api/3/attachment/content/290985</t>
  </si>
  <si>
    <t>03/Jul/25 10:56 AM;4da258d7-d989-485e-9017-3890935ca1c9;image-20250703-145620.png;https://cfainstitute.atlassian.net/rest/api/3/attachment/content/275171</t>
  </si>
  <si>
    <t>com.atlassian.servicedesk.plugins.approvals.internal.customfield.ApprovalsCFValue@40b89d2b</t>
  </si>
  <si>
    <t>https://rpc.cfainstitute.org/research/reports/2025/global-compliance-carbon-markets-structure-explained</t>
  </si>
  <si>
    <t>0|i0qbvr:</t>
  </si>
  <si>
    <t>10252_*:*_1_*:*_4662548104_*|*_10123_*:*_1_*:*_19454_*|*_10226_*:*_1_*:*_0_*|*_10225_*:*_1_*:*_23055481053</t>
  </si>
  <si>
    <t>14/Aug/24 2:52 PM;712020:232ced08-72c9-42c4-aec9-2d010345fc73;Yushuo presented the project proposal to Sustainability Theme Team on August 5, 2024.</t>
  </si>
  <si>
    <t>04/Mar/25 8:46 AM;712020:232ced08-72c9-42c4-aec9-2d010345fc73;Draft v1 was sent to Rhodri for review on March 4, 2025.</t>
  </si>
  <si>
    <t>08/May/25 11:36 AM;712020:232ced08-72c9-42c4-aec9-2d010345fc73;Rhodri reviewed draft v2. Yushuo is revising based on comments and preparing draft v3.</t>
  </si>
  <si>
    <t>27/Jun/25 5:38 PM;712020:232ced08-72c9-42c4-aec9-2d010345fc73;Final draft sent to Jeanie for production.</t>
  </si>
  <si>
    <t>03/Jul/25 9:36 AM;640204cd9cba7ca028783ad0;[~accountid:712020:232ced08-72c9-42c4-aec9-2d010345fc73] Hi Yushuo, we need to rethink this title to help us reach the right audience and bring in organic traffic.  Another very important thing we need to do is answer one of the most searched questions on the keyword.  So, if you can provide me some keywords for this report and some questions it will answer, I can do some research to help come up with the best keyword to use in this title. Iâ€™ll need this information ASAP so we can make these edits before John has to send this off to editors.</t>
  </si>
  <si>
    <t>03/Jul/25 10:33 AM;712020:232ced08-72c9-42c4-aec9-2d010345fc73;[~accountid:640204cd9cba7ca028783ad0] Hi Karen, thank you for the note. Please see the following answers.
Key words: (global compliance) carbon markets, market structure, participants, financial instruments, market liquidity, market transparency.
This project addresses the following questions:
# Who are the participants in the global compliance carbon markets (CCMs), and what roles do they play?
# If investors want to participate in global CCMs, what traded instruments (both spot and derivative) are available on the secondary market?
# What is the level of market liquidity in CCMs?
# What are the challenges related to market transparency in CCMs?
In summary, this project analyzes the market structure of CCMs from the perspectives of participants, instruments, liquidity, and transparency. It offers practical guidance for the investment industry to engage with CCMs and provides insights for enhancing market efficiency.
Hope this is helpful. Please let me know if you have any questions. Thank you!</t>
  </si>
  <si>
    <t>03/Jul/25 10:52 AM;640204cd9cba7ca028783ad0;[~accountid:712020:232ced08-72c9-42c4-aec9-2d010345fc73] This is a tough topic to find good keywords for.  I think "compliance carbon markets" might be our best opportunity.  Does this paper hit on the following question at all?  I see this as the top searched question: 
How do compliance carbon markets differ from voluntary carbon markets?
adding in all the questions that came back in my search.  All have low volume but still an opportunity for us:
!image-20250703-145620.png|width=576,height=186,alt="image-20250703-145620.png"!</t>
  </si>
  <si>
    <t>03/Jul/25 10:58 AM;712020:232ced08-72c9-42c4-aec9-2d010345fc73;[~accountid:640204cd9cba7ca028783ad0] Thanks, Karen. I think the two top keywords are *compliance carbon markets* and *market structure*, as the project is all about the market structure of the compliance carbon markets. This project does not hit on the difference between compliance carbon markets and voluntary carbon markets, which actually is a question answered by the previous project, â€œAn Effective Tool for Net Zero: A Foundational Overview of Global Carbon Markets,â€ which we published last year.</t>
  </si>
  <si>
    <t>03/Jul/25 11:03 AM;640204cd9cba7ca028783ad0;[~accountid:712020:232ced08-72c9-42c4-aec9-2d010345fc73] Understood.  Do either of these titles work for you?
How Compliance Carbon Markets Are Structured
Global Compliance Carbon Markets: Structure Explained</t>
  </si>
  <si>
    <t>03/Jul/25 11:07 AM;712020:232ced08-72c9-42c4-aec9-2d010345fc73;[~accountid:640204cd9cba7ca028783ad0] Many thanks, Karen. I think both convey the key message. I would say the second one is more direct. Global Compliance Carbon Markets: Structure Explained.</t>
  </si>
  <si>
    <t>03/Jul/25 11:12 AM;712020:232ced08-72c9-42c4-aec9-2d010345fc73;[~accountid:640204cd9cba7ca028783ad0] Just saw the image you uploaded with search questions. Those questions have been answered by two projects on carbon markets we have published - â€œâ€œAn Effective Tool for Net Zero: A Foundational Overview of Global Carbon Marketsâ€ on compliance carbon markets, and â€œEnhancing the Voluntary Carbon Market: Gaps and Solutionsâ€œ on voluntary carbon markets. So this new project builds on the foundation of these two overview projects and focuses on the market structure. I think *Global Compliance Carbon Markets: Structure Explained* is clean and direct. Thanks!</t>
  </si>
  <si>
    <t>03/Jul/25 11:23 AM;640204cd9cba7ca028783ad0;[~accountid:712020:232ced08-72c9-42c4-aec9-2d010345fc73] Great, thank you for your help.  [~accountid:712020:5f0712d6-fc59-4382-97dc-6ab849ef72c9]  we have landed on the following title:  *Global Compliance Carbon Markets: Structure Explained*</t>
  </si>
  <si>
    <t>03/Jul/25 11:24 AM;712020:232ced08-72c9-42c4-aec9-2d010345fc73;[~accountid:640204cd9cba7ca028783ad0] Great, thanks Karen and John.</t>
  </si>
  <si>
    <t>06/Aug/25 11:56 AM;712020:5f0712d6-fc59-4382-97dc-6ab849ef72c9;Hi [~accountid:712020:232ced08-72c9-42c4-aec9-2d010345fc73] [~accountid:5f6e592acf5999006adda59b] We have been alerted to Acquia platform maintenance taking place on Monday, August 11th. Due to that, we are planning to publish this first thing on Tuesday, August 12th. Will this change create any issues for your team? Thanks!</t>
  </si>
  <si>
    <t>06/Aug/25 12:40 PM;5f6e592acf5999006adda59b;[~accountid:712020:5f0712d6-fc59-4382-97dc-6ab849ef72c9] Thanks John, no issues on my side.</t>
  </si>
  <si>
    <t>06/Aug/25 12:42 PM;712020:232ced08-72c9-42c4-aec9-2d010345fc73;[~accountid:712020:5f0712d6-fc59-4382-97dc-6ab849ef72c9] Thank you John. No issues for me.</t>
  </si>
  <si>
    <t>07/Aug/25 3:03 PM;712020:5f0712d6-fc59-4382-97dc-6ab849ef72c9;Hi [~accountid:640204cd9cba7ca028783ad0] I have added three online-ready documents to this ticket:
* The final Online pdf version of Yushuoâ€™s report
* The RPC page request form
* The Description and Summary in an isolated document
Please let me know if there are any updates needed!</t>
  </si>
  <si>
    <t>07/Aug/25 3:59 PM;640204cd9cba7ca028783ad0;[~accountid:63d022b64a3c3294ac04413d] could you find out page placement for this report?  Thank You</t>
  </si>
  <si>
    <t>07/Aug/25 4:10 PM;640204cd9cba7ca028783ad0;[~accountid:712020:232ced08-72c9-42c4-aec9-2d010345fc73] could you provide me with your linkedIn profile URL?  Iâ€™d like to add that to your author/person file.  Thank You.</t>
  </si>
  <si>
    <t>07/Aug/25 5:09 PM;712020:232ced08-72c9-42c4-aec9-2d010345fc73;[~accountid:640204cd9cba7ca028783ad0] Many thanks! [https://www.linkedin.com/in/yushuoyang/|https://www.linkedin.com/in/yushuoyang/]</t>
  </si>
  <si>
    <t>11/Aug/25 11:17 AM;63d022b64a3c3294ac04413d;[~accountid:640204cd9cba7ca028783ad0] Per Rhodri please put this report on the Research page, Sustainable Investing row, replacing â€œCreating value from big dataâ€¦.â€</t>
  </si>
  <si>
    <t>FAJ Article: Short-Term Moving Average Distance and the Cross-Section of Stock Returns</t>
  </si>
  <si>
    <t>Kuan-Cheng Ko is Distinguished Professor of Finance at the National Chi Nan University, Puli, Taiwan, and ___________ with the Center for Research in Econometric Theory and Applications, National Taiwan University, Taipei, Taiwan. 
Yanzhi Wang is Distinguished Professor of Finance at the National Taiwan University, Taipei, Taiwan.
Nien-Tzu Yang is Professor of Finance, National United University, Miaoli, Taiwan.
Motivated by the recency bias and the belief-adjustment model, we propose a new predictor of
stock returns based on the distance between the end-of-month price and past-10-day moving
average, which we term short-term moving-average distance (SMAD). We propose that investors
tend to overreact to the information embedded in SMAD when extreme short-term prices are more salient, leading to a negative return predictability. Our empirical results confirm this prediction. We further confirm the validity of the salience theory in explaining the SMAD premium. Finally, we show that SMAD is effective in predicting the return premia of the mispricing anomalies.</t>
  </si>
  <si>
    <t>14/Aug/25 1:48 PM;ug:5c12e61d-5671-436a-8eb8-6eefe80dc9b7;FAJ Ko_RPC-Page-Request-Form-2025.docx;https://cfainstitute.atlassian.net/rest/api/3/attachment/content/294087</t>
  </si>
  <si>
    <t>14/Aug/25 1:48 PM;ug:5c12e61d-5671-436a-8eb8-6eefe80dc9b7;UFAJ_A_2533099_J.xml;https://cfainstitute.atlassian.net/rest/api/3/attachment/content/294088</t>
  </si>
  <si>
    <t>com.atlassian.servicedesk.plugins.approvals.internal.customfield.ApprovalsCFValue@185a438f</t>
  </si>
  <si>
    <t>https://rpc.cfainstitute.org/research/financial-analysts-journal/2025/short-term-moving-average-distance</t>
  </si>
  <si>
    <t>0|i12dqb:</t>
  </si>
  <si>
    <t>10123_*:*_1_*:*_658_*|*_10226_*:*_1_*:*_0</t>
  </si>
  <si>
    <t>14/Aug/25 1:48 PM;70121:e0be27e0-24cc-49b7-9ffb-1f11278694f7;[~accountid:640204cd9cba7ca028783ad0] Hereâ€™s the article that I mentioned.</t>
  </si>
  <si>
    <t>14/Aug/25 2:53 PM;640204cd9cba7ca028783ad0;[~accountid:63d022b64a3c3294ac04413d] let me know page placement for this new FAJ</t>
  </si>
  <si>
    <t>15/Aug/25 8:05 AM;63d022b64a3c3294ac04413d;[~accountid:640204cd9cba7ca028783ad0] per Rhodri, please place this FAJ article on the RPC Research page at the expense of â€œInvestor Emotions and Asset Pricesâ€.</t>
  </si>
  <si>
    <t>Sustainability Story Podcast episode with Clare Brook from Blue Marine Foundation</t>
  </si>
  <si>
    <t xml:space="preserve">Paul Moody will interview Clare Brook, who leads Blue Marine Foundation, for the August 7th episode of the Sustainability Story Podcast. </t>
  </si>
  <si>
    <t>com.atlassian.servicedesk.plugins.approvals.internal.customfield.ApprovalsCFValue@16d317ba</t>
  </si>
  <si>
    <t>https://podcasts.apple.com/us/podcast/clare-brook-from-sustainable-finance-to-ocean-impact/id1581786457?i=1000721054236</t>
  </si>
  <si>
    <t>0|i10fi3:</t>
  </si>
  <si>
    <t>10252_*:*_1_*:*_0_*|*_10123_*:*_1_*:*_68560_*|*_10225_*:*_1_*:*_3624141207</t>
  </si>
  <si>
    <t>EXPLAINABLE AI IN FINANCE: ADDRESSING THE NEEDS OF DIVERSE STAKEHOLDERS</t>
  </si>
  <si>
    <t>Cheryll-Ann Wilson</t>
  </si>
  <si>
    <t>712020:b5a3e4fe-ff97-4ab5-aa47-fdf41a9773fb</t>
  </si>
  <si>
    <t xml:space="preserve">In our 2024 AI &amp; big data study AI model complexity and opacity (the â€œblack-box" issue) was cited as the No. 2 challenge to greater AI adoption in organizations. This work addresses the issues by focusing on non-expert stakeholder groups (e.g., practitioners, executives, regulators) who are largely absent in traditional XAI literature. </t>
  </si>
  <si>
    <t>James Tait</t>
  </si>
  <si>
    <t>712020:c63cb4a0-19c5-463b-b542-969d369ccbeb</t>
  </si>
  <si>
    <t>04/Aug/25 3:07 PM;27fed337-ed02-4120-a9d9-636216635133;RPC-Page-Request-Form_Wilson_ExplainableAIinFinance.docx;https://cfainstitute.atlassian.net/rest/api/3/attachment/content/289269</t>
  </si>
  <si>
    <t>04/Aug/25 3:07 PM;27fed337-ed02-4120-a9d9-636216635133;Wilson_ExplainableAI_ExecutiveSummary_Online.docx;https://cfainstitute.atlassian.net/rest/api/3/attachment/content/289268</t>
  </si>
  <si>
    <t>04/Aug/25 3:07 PM;27fed337-ed02-4120-a9d9-636216635133;Wilson_ExplainableAIinFinance_Online.pdf;https://cfainstitute.atlassian.net/rest/api/3/attachment/content/289270</t>
  </si>
  <si>
    <t>14/Aug/25 1:21 PM;8c05a2c2-6a23-4727-948f-aaf8d93327f0;image-20250814-172118.png;https://cfainstitute.atlassian.net/rest/api/3/attachment/content/294079</t>
  </si>
  <si>
    <t>com.atlassian.servicedesk.plugins.approvals.internal.customfield.ApprovalsCFValue@1e5234e3</t>
  </si>
  <si>
    <t>SEE BELOW</t>
  </si>
  <si>
    <t>https://rpc.cfainstitute.org/research/reports/2025/explainable-ai-in-finance</t>
  </si>
  <si>
    <t>0|i0rlzz:</t>
  </si>
  <si>
    <t>10252_*:*_2_*:*_186398606_*|*_10123_*:*_1_*:*_589_*|*_10226_*:*_1_*:*_0_*|*_10225_*:*_2_*:*_23064733090</t>
  </si>
  <si>
    <t xml:space="preserve">12/Feb/25 12:14 PM;712020:b5a3e4fe-ff97-4ab5-aa47-fdf41a9773fb;*Meeting Feb. 12, 2025:*
With Leon Zeng, Sr. Director of Investment Decision Analytics at Morningstar..  He agreed to speak with me about an explainable AI use case on condition of anonymity.  As a result, this meeting was not recorded, and I took hand-written notes.  The use case involved a predictive, explainable machine learning model that his team developed to increase the rate of conversion (to engaged clients) of visitors to the site.  
He also discussed his prior experience with explainable credit-scoring systems in the banking sector, and his perspective on where the technology might evolve in this area.  
*Next steps*: to include the predictive ML model as a real-world example in the XAI report. </t>
  </si>
  <si>
    <t>12/Feb/25 12:37 PM;712020:b5a3e4fe-ff97-4ab5-aa47-fdf41a9773fb;*Meeting Feb. 4, 2025:*
With Tim Miller, Professor of Artificial Intelligence at the University of Queensland.  Dr. Miller has written extensively on the subject of explainability in AI models.  He discussed a novel approach to the problem that he and his team created called Evaluative AI, which uses the same tools as XAI approaches but puts the human user at the center of the decision-making rather than the model.  Dr. Miller subsequently sent details of current applications of the Evaluative AI approach; these are in the medical and maritime surveillance fields.
*Next step:* to incorporate this approach as an alternative to XAI in the report</t>
  </si>
  <si>
    <t>12/Feb/25 12:51 PM;712020:b5a3e4fe-ff97-4ab5-aa47-fdf41a9773fb;*Cold â€œcallâ€ Jan. 30, 2025*:
Sent an initial contact request via LinkedIn to Mr. Freddy Le Cue, AI Research Director at JP Morganâ€™s Explainable AI Center of Excellence (XAI COE).  I would like to meet with him (or any other person in that group) to discuss JP Morganâ€™s XAI experience.  This would be an excellent use case for the report.  On Feb. 4 I contacted Julia Orlich for assistance in setting up a meeting with Mr. Le Cue or another person at their XAI COE.  Julia agreed to send an email (cc me) if I didnâ€™t get a response within a week or two. 
*Next step:* to reach out to Julia on Feb. 12, 2025, as I have not received a response from Mr. Le Cue. [COMPLETED]
+*Update March 13, 2025:*+
Julia Orlich received an email today from Mr. Le Cue advising that he did not have the bandwidth to assist.  
*Next step:* to send a letter of request to one of the 3 members of the Leadership Team of JP Morganâ€™s XAI COE, ccâ€™ing Julia.</t>
  </si>
  <si>
    <t>18/Mar/25 4:35 PM;712020:b5a3e4fe-ff97-4ab5-aa47-fdf41a9773fb;Initial meeting with Charles Wu, Chief investment Officer of State Super, a large superannuation scheme in Australia.  We discussed the possibility of using State Super as a case study based on their approach to enhancing the explainability of State Superâ€™s machine learning models (referenced in the 2024 report Pensions in the Age of Artificial Intelligence by Genevieve Hayman).
*Next step:* Mr. Wu to seek formal approval from his company for the case study.
UPDATE: Case study interview with Charles Wu completed on 4/9/2025</t>
  </si>
  <si>
    <t>25/Jun/25 9:10 AM;712020:b5a3e4fe-ff97-4ab5-aa47-fdf41a9773fb;6/25/2025:  Awaiting response from State Super to case study-related query.  Deadline given of 6/26 for response
6/26/2025: All queries resolved with State Super.</t>
  </si>
  <si>
    <t>04/Aug/25 3:08 PM;712020:5f0712d6-fc59-4382-97dc-6ab849ef72c9;Hi [~accountid:640204cd9cba7ca028783ad0] The online-bound files have been added to the ticket:
* Full Online report pdf
* RPC page request form
* Exec Summary document
Any questions, please let me know!</t>
  </si>
  <si>
    <t>04/Aug/25 3:18 PM;640204cd9cba7ca028783ad0;[~accountid:5f6e592acf5999006adda59b] could you let me know what pages this new report should be added to?  Thanks so much.</t>
  </si>
  <si>
    <t xml:space="preserve">05/Aug/25 10:05 AM;5f6e592acf5999006adda59b;[~accountid:640204cd9cba7ca028783ad0] Many thanks. Please can you put this on the Technology page, replacing the â€œCreating Value from Big Dataâ€¦.â€ tile in the top row. Please can you do the same substitution on the Research page. Also on the Technology page, in the Featured Content row, please replace â€œInvestment Model Validationâ€¦â€ with â€œCreating Value from Big Dataâ€¦â€. Finally, when the next refresh to the hero tile on the home page comes due, can we put Explainable AI on there? After Synthetic Data has run its course. Many thanks. </t>
  </si>
  <si>
    <t xml:space="preserve">05/Aug/25 10:28 AM;640204cd9cba7ca028783ad0;[~accountid:5f6e592acf5999006adda59b] Thank You.  I will swap out the homepage hero on Monday.  </t>
  </si>
  <si>
    <t xml:space="preserve">07/Aug/25 7:48 AM;640204cd9cba7ca028783ad0;[~accountid:5f6e592acf5999006adda59b] I just realized we had already swapped out Cheryll-Annâ€™s other piece for the Synthetic data piece.  In this case, which should I replace to add her latest? Explainable AI - [https://rpc.cfainstitute.org/research|https://rpc.cfainstitute.org/research|smart-link] </t>
  </si>
  <si>
    <t>07/Aug/25 10:02 AM;5f6e592acf5999006adda59b;[~accountid:640204cd9cba7ca028783ad0] Thanks Karen, I see you have put this on the Tech page in the top row. All looks good.</t>
  </si>
  <si>
    <t xml:space="preserve">14/Aug/25 9:39 AM;712020:c63cb4a0-19c5-463b-b542-969d369ccbeb;[~accountid:712020:c0e26307-a53e-48a9-b613-5b2c06120ee4] I have approval from [~accountid:712020:b5a3e4fe-ff97-4ab5-aa47-fdf41a9773fb] and [~accountid:5f6e592acf5999006adda59b] to add a link to the GitHub repository on the webpage - can you work your magic? </t>
  </si>
  <si>
    <t>14/Aug/25 1:21 PM;712020:c0e26307-a53e-48a9-b613-5b2c06120ee4;[~accountid:712020:c63cb4a0-19c5-463b-b542-969d369ccbeb] , [~accountid:640204cd9cba7ca028783ad0] added now: 
!image-20250814-172118.png|width=1170,height=569,alt="image-20250814-172118.png"!</t>
  </si>
  <si>
    <t>14/Aug/25 1:35 PM;640204cd9cba7ca028783ad0;[~accountid:712020:c0e26307-a53e-48a9-b613-5b2c06120ee4] Thank You!</t>
  </si>
  <si>
    <t>Synthetic data research project</t>
  </si>
  <si>
    <t>RASITEM-990</t>
  </si>
  <si>
    <t>This project will aim to provide a holistic guide to the usage of synthetic data within the investment management profession. It will illustrate the why, when and how regarding methods of synthetic data generation techniques, ranging from more traditional approaches (e.g Synthetic Minority Oversampling Technique (SMOTE)) to state-of-the art generative AI approaches like diffusion and flow-based models or large language models. It will cover different model evaluation methods alongside considerations and cautions. The aim is to illustrate these points through various case studies, with reproducible code and data that can be deployed and downloaded through a GitHub repository on RPC Labs, alongside interactive tools or visualizations as appropriate.</t>
  </si>
  <si>
    <t>25/Jul/25 1:47 PM;27fed337-ed02-4120-a9d9-636216635133;RPC-Page-Request-Form_Tait_SyntheticData.docx;https://cfainstitute.atlassian.net/rest/api/3/attachment/content/285461</t>
  </si>
  <si>
    <t>02/Jan/25 5:46 AM;912c7f65-fea4-463d-811e-70ab4f0bb57a;Synthetic Data PROPOSAL DRAFT v2.docx;https://cfainstitute.atlassian.net/rest/api/3/attachment/content/214586</t>
  </si>
  <si>
    <t>25/Jul/25 1:47 PM;27fed337-ed02-4120-a9d9-636216635133;Tait_ResearchReport_SyntheticData_Summary_Final.docx;https://cfainstitute.atlassian.net/rest/api/3/attachment/content/285460</t>
  </si>
  <si>
    <t>25/Jul/25 1:47 PM;27fed337-ed02-4120-a9d9-636216635133;Tait_SyntheticDatainInvestmentManagement_Online.pdf;https://cfainstitute.atlassian.net/rest/api/3/attachment/content/285462</t>
  </si>
  <si>
    <t>05/Aug/25 2:38 PM;8c05a2c2-6a23-4727-948f-aaf8d93327f0;image-20250805-183817.png;https://cfainstitute.atlassian.net/rest/api/3/attachment/content/289827</t>
  </si>
  <si>
    <t>com.atlassian.servicedesk.plugins.approvals.internal.customfield.ApprovalsCFValue@4feabc3e</t>
  </si>
  <si>
    <t>0|i0te1b:</t>
  </si>
  <si>
    <t>10010_*:*_1_*:*_3710940153_*|*_10252_*:*_1_*:*_0_*|*_10123_*:*_1_*:*_464_*|*_10226_*:*_1_*:*_4501286140_*|*_10225_*:*_1_*:*_13407135420</t>
  </si>
  <si>
    <t>22/Jul/25 4:52 PM;712020:5f0712d6-fc59-4382-97dc-6ab849ef72c9;Hi [~accountid:640204cd9cba7ca028783ad0] The full paper is not final yet, but Iâ€™ve attached:
* The Page Request form
* Executive Summary document
Thanks!</t>
  </si>
  <si>
    <t xml:space="preserve">22/Jul/25 5:09 PM;640204cd9cba7ca028783ad0;[~accountid:712020:c63cb4a0-19c5-463b-b542-969d369ccbeb] Iâ€™m sorry but I was unable to find time to do any meaningful SEO research on this piece as Iâ€™m leaving for vacation tomorrow. 
[~accountid:712020:c0e26307-a53e-48a9-b613-5b2c06120ee4]  this report is ready to be built.  The .pdf is not ready yet.  John or Jeanie will notify you when itâ€™s loaded but you can start on the page on Thurs so itâ€™s ready on Friday for review and approval. 
Please use the following for SEO:
*Meta title:* Synthetic Data in Investment Management | RPC
*Meta Desc:* Explore how generative AI-powered synthetic data can solve data scarcity, boost model training, and transform investment management workflows.
[~accountid:712020:c63cb4a0-19c5-463b-b542-969d369ccbeb] for the meta desc,  I had to rush on this one so if you feel this doesnâ€™t work, please suggest some changes here.  It needs to be 160 chars, including spaces. Please include the keyword â€œsynthetic dataâ€.  If you are ok with my suggestion, nothing is needed on your end.
Ivan,  please place this on the homepage in the top row, replace the last card on the far right and move this to the far left. Work with Mark on additional page placements.
[~accountid:63d022b64a3c3294ac04413d] can you let Ivan know the page placement for this?  </t>
  </si>
  <si>
    <t>22/Jul/25 5:11 PM;640204cd9cba7ca028783ad0;[~accountid:712020:c0e26307-a53e-48a9-b613-5b2c06120ee4] just download the request form, you donâ€™t need to download anything else.  The .pdf will be added later in the week. When this is published, please add the link above where it says â€œRAS Weblinksâ€ and change status to complete.  Thanks so much.</t>
  </si>
  <si>
    <t>23/Jul/25 12:26 PM;712020:c0e26307-a53e-48a9-b613-5b2c06120ee4;Hello team,
Here is the preview link of the upcoming publication:
[https://rpcau.cfainstitute.org/preview-link/node/124991/2915eec5-c342-4050-93e6-4e6d525d7007|https://rpcau.cfainstitute.org/preview-link/node/124991/2915eec5-c342-4050-93e6-4e6d525d7007|smart-link] 
Important changes:
# Iâ€™ve created a [CMS page|https://rpcau.cfainstitute.org/node/124996/] for Jaims to select him as an author.
## [~accountid:640204cd9cba7ca028783ad0] let me know if we need to upload Jaims' picture here. 
# *Executive Summary* has been changed to *Report Overview* for consistency 
_
Waiting for the PDF and comments</t>
  </si>
  <si>
    <t xml:space="preserve">24/Jul/25 9:14 AM;63d022b64a3c3294ac04413d;[~accountid:712020:c0e26307-a53e-48a9-b613-5b2c06120ee4] Hi Ivan. I am seeking the specific RPC page placement for this report. Let me know when you ae ready to post it to RPC. Thanks </t>
  </si>
  <si>
    <t xml:space="preserve">25/Jul/25 4:46 AM;712020:c0e26307-a53e-48a9-b613-5b2c06120ee4;[~accountid:63d022b64a3c3294ac04413d] , will be ready once the pdf is available. Thanks 
[~accountid:712020:5f0712d6-fc59-4382-97dc-6ab849ef72c9], do we have an update on this? </t>
  </si>
  <si>
    <t xml:space="preserve">25/Jul/25 9:28 AM;712020:5f0712d6-fc59-4382-97dc-6ab849ef72c9;[~accountid:712020:c0e26307-a53e-48a9-b613-5b2c06120ee4] [~accountid:63d022b64a3c3294ac04413d] Hi, I expect the final files to be ready this afternoon. Received them this morning, but they still need a QA check before publication. </t>
  </si>
  <si>
    <t>25/Jul/25 12:07 PM;712020:c0e26307-a53e-48a9-b613-5b2c06120ee4;[~accountid:712020:5f0712d6-fc59-4382-97dc-6ab849ef72c9] Got it. I donâ€™t have permission to upload the PDF, so Iâ€™ll check with Helidon if the file will be available today. Otherwise, Iâ€™ll wait for Katie to pick it up on Monday (sheâ€™s working a half day today)</t>
  </si>
  <si>
    <t xml:space="preserve">25/Jul/25 1:49 PM;712020:5f0712d6-fc59-4382-97dc-6ab849ef72c9;[~accountid:712020:c0e26307-a53e-48a9-b613-5b2c06120ee4] [~accountid:640204cd9cba7ca028783ad0] [~accountid:63d022b64a3c3294ac04413d] Hi again, I have checked and uploaded the Online-ready version of the Synthetic Data paper. Just uploaded the following files:
* Online pdf for the full report. This is ready for RPC publication Monday, 7/28.
* A revised version of the Page Request Form (updated with minor summary edits)
* A revised Executive Summary standalone document. This has tracked changes so you can see what minor edits should be applied to the RPC page text. 
If thereâ€™s anything else I can send, please let me know! </t>
  </si>
  <si>
    <t xml:space="preserve">25/Jul/25 2:20 PM;63d022b64a3c3294ac04413d;[~accountid:712020:5f0712d6-fc59-4382-97dc-6ab849ef72c9] John, I have reviewed the final executive summary doc with the tracked changes. Once the changes are made, itâ€™s good to go. Thanks  </t>
  </si>
  <si>
    <t>25/Jul/25 3:45 PM;712020:5f0712d6-fc59-4382-97dc-6ab849ef72c9;[~accountid:63d022b64a3c3294ac04413d] Thanks, Mark!
[~accountid:712020:c0e26307-a53e-48a9-b613-5b2c06120ee4] Would you like the changes finalized in the Summary file, or to remain visible as edits? I wasnâ€™t sure if the earlier draft had already been added to a placeholder page.</t>
  </si>
  <si>
    <t xml:space="preserve">28/Jul/25 1:16 PM;712020:c0e26307-a53e-48a9-b613-5b2c06120ee4;[Published |https://rpc.cfainstitute.org/research/reports/2025/synthetic-data-in-investment-management]and listed on the [Technology Page|https://rpc.cfainstitute.org/themes/technology]. Leaving the ticket under review as we need to set up the link to the GitHub repo. Awaiting the title from [~accountid:712020:c63cb4a0-19c5-463b-b542-969d369ccbeb] and approval [~accountid:5f6e592acf5999006adda59b] </t>
  </si>
  <si>
    <t>05/Aug/25 6:43 AM;5f6e592acf5999006adda59b;[~accountid:712020:c0e26307-a53e-48a9-b613-5b2c06120ee4] Approved, many thanks.</t>
  </si>
  <si>
    <t>05/Aug/25 6:52 AM;712020:c63cb4a0-19c5-463b-b542-969d369ccbeb;[~accountid:712020:c0e26307-a53e-48a9-b613-5b2c06120ee4] Hi Ivan - suggesting the title here for [~accountid:5f6e592acf5999006adda59b]'s visibility. I would suggest the title to the link be â€˜Access the GitHub repository with code for the synthetic data case study' as it isnâ€™t a tool</t>
  </si>
  <si>
    <t>05/Aug/25 6:55 AM;5f6e592acf5999006adda59b;[~accountid:712020:c63cb4a0-19c5-463b-b542-969d369ccbeb] That works for me, thank you.</t>
  </si>
  <si>
    <t xml:space="preserve">05/Aug/25 2:38 PM;712020:c0e26307-a53e-48a9-b613-5b2c06120ee4;[~accountid:712020:c63cb4a0-19c5-463b-b542-969d369ccbeb] , [~accountid:5f6e592acf5999006adda59b] , [~accountid:640204cd9cba7ca028783ad0] updated now: 
!image-20250805-183817.png|width=1117,height=554,alt="image-20250805-183817.png"!
Closing the ticket </t>
  </si>
  <si>
    <t xml:space="preserve">05/Aug/25 2:39 PM;712020:c0e26307-a53e-48a9-b613-5b2c06120ee4;Content is published, link attached, and promoted on the homepage </t>
  </si>
  <si>
    <t>05/Aug/25 2:43 PM;640204cd9cba7ca028783ad0;[~accountid:712020:c0e26307-a53e-48a9-b613-5b2c06120ee4] Thank You.</t>
  </si>
  <si>
    <t>Wealth Management article on AI ethics in private wealth</t>
  </si>
  <si>
    <t>RASITEM-1190</t>
  </si>
  <si>
    <t>com.atlassian.servicedesk.plugins.approvals.internal.customfield.ApprovalsCFValue@9483f19</t>
  </si>
  <si>
    <t>0|i0zl9d:</t>
  </si>
  <si>
    <t>10252_*:*_1_*:*_0_*|*_10123_*:*_1_*:*_533</t>
  </si>
  <si>
    <t>24/Jul/25 10:25 AM;5f6e592ced55c7006af8c473;Hi Ryan, is the NY comms team aware of this?  Thankyou.</t>
  </si>
  <si>
    <t>11/Aug/25 8:18 AM;5f6e592acf5999006adda596;Originally to be published on Barron's, changed to WealthManagement.com. Link is: https://www.wealthmanagement.com/artificial-intelligence/ai-and-ethics-a-double-edged-sword-for-wealth-management</t>
  </si>
  <si>
    <t>FAJ Article: Thematic Investing: A Risk-Based Perspective</t>
  </si>
  <si>
    <t>Emmanuel Candes, Stanford University
Trevor Hastie, Stanford University
Ked Hogan, BlackRock
Ronald N. Kahn, BlackRock
Robert Luo, BlackRock
Asher Spector, Stanford University
Thematic investing has grown in popularity even without a clear definition. We propose a risk-based definition of a theme and focus on themes that involve significant transient correlations of residual returns. We present a bootstrapping approach to determine the statistical significance of the average pairwise correlation among stocks in a thematic basket. Analyzing thematic baskets provided by an investment bank, we find evidence of statistically significant correlations. The thematic baskets with statistically significant average pairwise correlation will have risk levels above predictions. Furthermore, they exhibit statistically significant trending. Baskets with insignificant average pairwise correlation do not trend on average.</t>
  </si>
  <si>
    <t>01/Aug/25 9:07 AM;ug:5c12e61d-5671-436a-8eb8-6eefe80dc9b7;FAJ Kahn_RPC-Page-Request-Form-2025.docx;https://cfainstitute.atlassian.net/rest/api/3/attachment/content/288393</t>
  </si>
  <si>
    <t>01/Aug/25 8:57 AM;ug:5c12e61d-5671-436a-8eb8-6eefe80dc9b7;UFAJ_A_2526483_J.xml;https://cfainstitute.atlassian.net/rest/api/3/attachment/content/288389</t>
  </si>
  <si>
    <t>com.atlassian.servicedesk.plugins.approvals.internal.customfield.ApprovalsCFValue@3857d3ec</t>
  </si>
  <si>
    <t>Thematic Investing: A Risk-based Perspective</t>
  </si>
  <si>
    <t>https://rpc.cfainstitute.org/research/financial-analysts-journal/2025/thematic-investing-risk-based-perspective</t>
  </si>
  <si>
    <t>0|i110x7:</t>
  </si>
  <si>
    <t>10123_*:*_1_*:*_662_*|*_10226_*:*_1_*:*_0</t>
  </si>
  <si>
    <t>01/Aug/25 9:08 AM;70121:e0be27e0-24cc-49b7-9ffb-1f11278694f7;[~accountid:640204cd9cba7ca028783ad0] This article is now live on T&amp;F.</t>
  </si>
  <si>
    <t xml:space="preserve">01/Aug/25 9:11 AM;640204cd9cba7ca028783ad0;[~accountid:70121:e0be27e0-24cc-49b7-9ffb-1f11278694f7] Ok, will try in between meetings to get these both done today.  </t>
  </si>
  <si>
    <t>FAJ Article: Perspectives:The Disappearing Edge: AI, Machine Learning, and the Future of the Discretionary Portfolio Manager</t>
  </si>
  <si>
    <t>Frank J. Fabozzi, CFA, Carey Business School, Johns Hopkins University
Andrew Chin, AllianceBernstein
Igor Yelnik, Alphidence Capital Ltd
Jim Liew, Carey Business School, Johns Hopkins University
The discretionary portfolio managerâ€™s role is evolving as artificial intelligence and machine learning increasingly supplement or replace traditional investment insight. This article explores how advances in large language models and deep learning are narrowing the discretionary edge once defined by judgment and narrative skill. A new model is emerging in which the PM acts as an allocator and model steward, rather than a sole decision-maker. We examine the implications for governance, performance, and risk, and argue that firms that retool talent, workflows, and oversight may be best positioned to harness the promiseâ€”and manage the limitsâ€”of AI-driven asset management.</t>
  </si>
  <si>
    <t>31/Jul/25 10:21 AM;ug:5c12e61d-5671-436a-8eb8-6eefe80dc9b7;FAJ Fabozzi_RPC-Page-Request-Form-2025.docx;https://cfainstitute.atlassian.net/rest/api/3/attachment/content/287895</t>
  </si>
  <si>
    <t>31/Jul/25 10:21 AM;ug:5c12e61d-5671-436a-8eb8-6eefe80dc9b7;UFAJ_A_2529143_J.xml;https://cfainstitute.atlassian.net/rest/api/3/attachment/content/287896</t>
  </si>
  <si>
    <t>com.atlassian.servicedesk.plugins.approvals.internal.customfield.ApprovalsCFValue@5a04495</t>
  </si>
  <si>
    <t>https://rpc.cfainstitute.org/research/financial-analysts-journal/2025/disappearing-edge-ai-machine-learning</t>
  </si>
  <si>
    <t>0|i11igz:</t>
  </si>
  <si>
    <t>10123_*:*_1_*:*_2165559375_*|*_10226_*:*_1_*:*_0</t>
  </si>
  <si>
    <t>31/Jul/25 10:22 AM;70121:e0be27e0-24cc-49b7-9ffb-1f11278694f7;[~accountid:640204cd9cba7ca028783ad0] this article went live on T&amp;F yesterday. I have attached the page request form and xml for you.</t>
  </si>
  <si>
    <t>Intro to the GIPS Standards for Asset Owners - High Level Principles for the Board</t>
  </si>
  <si>
    <t>RASITEM-1155</t>
  </si>
  <si>
    <t>Beth Kaiser</t>
  </si>
  <si>
    <t>5f6e592aad3484006aa2f5a9</t>
  </si>
  <si>
    <t>This is a high level presentation for asset owner oversight boards and asset owner management to help them understand the benefits and reasons to claim compliance and demand compliance from the firms they hire.</t>
  </si>
  <si>
    <t>com.atlassian.servicedesk.plugins.approvals.internal.customfield.ApprovalsCFValue@7c558f70</t>
  </si>
  <si>
    <t>0|i0yot5:</t>
  </si>
  <si>
    <t>10252_*:*_2_*:*_1809233838_*|*_10123_*:*_1_*:*_526_*|*_10226_*:*_2_*:*_2427113848</t>
  </si>
  <si>
    <t>Intro to the GIPS Standards for Asset Owners - Detailed Guidance for Asset Owner Management</t>
  </si>
  <si>
    <t>RASITEM-1156</t>
  </si>
  <si>
    <t>This is a presentation to give an asset owner more information about what is needed to claim compliance with the GIPS standards.</t>
  </si>
  <si>
    <t>com.atlassian.servicedesk.plugins.approvals.internal.customfield.ApprovalsCFValue@551383b</t>
  </si>
  <si>
    <t>0|i0yotd:</t>
  </si>
  <si>
    <t>10252_*:*_2_*:*_77026_*|*_10123_*:*_1_*:*_1809418131_*|*_10226_*:*_2_*:*_2426687406</t>
  </si>
  <si>
    <t>Synthetic Data Blog</t>
  </si>
  <si>
    <t>This is a shorter blog accompanying the synthetic data research project (RASITEM-990) that will be published on the Enterprising Investor</t>
  </si>
  <si>
    <t>com.atlassian.servicedesk.plugins.approvals.internal.customfield.ApprovalsCFValue@36d56987</t>
  </si>
  <si>
    <t>0|i11cqj:</t>
  </si>
  <si>
    <t>10123_*:*_1_*:*_570_*|*_10226_*:*_1_*:*_0_*|*_10225_*:*_1_*:*_1906609986</t>
  </si>
  <si>
    <t>Financial Analysts Journal, Volume 81 Issue 3, Third Quarter 2025 Full Issue</t>
  </si>
  <si>
    <t>24/Jul/25 6:21 PM;ug:5c12e61d-5671-436a-8eb8-6eefe80dc9b7;3Q 2025 FAJ RPC-Page-Request-Form-2025.docx;https://cfainstitute.atlassian.net/rest/api/3/attachment/content/284985</t>
  </si>
  <si>
    <t>24/Jul/25 6:21 PM;ug:5c12e61d-5671-436a-8eb8-6eefe80dc9b7;FAJ vol 81 issue 3 cover.jpg;https://cfainstitute.atlassian.net/rest/api/3/attachment/content/284987</t>
  </si>
  <si>
    <t>24/Jul/25 6:21 PM;ug:5c12e61d-5671-436a-8eb8-6eefe80dc9b7;UFAJ_I_81_3_J_online.pdf;https://cfainstitute.atlassian.net/rest/api/3/attachment/content/284986</t>
  </si>
  <si>
    <t>com.atlassian.servicedesk.plugins.approvals.internal.customfield.ApprovalsCFValue@12fddb79</t>
  </si>
  <si>
    <t>Financial Analysts Journal, Third Quarter 2025</t>
  </si>
  <si>
    <t>0|i12dpn:</t>
  </si>
  <si>
    <t>10123_*:*_1_*:*_555_*|*_10226_*:*_1_*:*_0</t>
  </si>
  <si>
    <t>24/Jul/25 6:23 PM;70121:e0be27e0-24cc-49b7-9ffb-1f11278694f7;[~accountid:712020:c0e26307-a53e-48a9-b613-5b2c06120ee4] I have attached the page request form, cover image, and the PDF. This should be restricted to members. Do you think you might be able to build the page and have this go live on Monday? If not, when will you be able to push it live? Please send me the page URL when itâ€™s up.</t>
  </si>
  <si>
    <t xml:space="preserve">25/Jul/25 4:44 AM;712020:c0e26307-a53e-48a9-b613-5b2c06120ee4;[~accountid:70121:e0be27e0-24cc-49b7-9ffb-1f11278694f7] hi! Yes, I should be able to build it today. Will follow up with preview link once done </t>
  </si>
  <si>
    <t xml:space="preserve">25/Jul/25 11:33 AM;712020:c0e26307-a53e-48a9-b613-5b2c06120ee4;[~accountid:70121:e0be27e0-24cc-49b7-9ffb-1f11278694f7], all done, here is the preview link:
[https://rpcau.cfainstitute.org/preview-link/node/125001/8fd68bbd-4c26-4db4-8309-bb84befb7aa5|https://rpcau.cfainstitute.org/preview-link/node/125001/8fd68bbd-4c26-4db4-8309-bb84befb7aa5]
</t>
  </si>
  <si>
    <t xml:space="preserve">28/Jul/25 9:48 AM;712020:c0e26307-a53e-48a9-b613-5b2c06120ee4;Published: [https://rpc.cfainstitute.org/research/financial-analysts-journal/2025/financial-analysts-journal-third-quarter-2025-vol-81-no-3|https://rpc.cfainstitute.org/research/financial-analysts-journal/2025/financial-analysts-journal-third-quarter-2025-vol-81-no-3|smart-link] 
[~accountid:63d022b64a3c3294ac04413d], please give a note if any specific page(s) placement needed for this publication </t>
  </si>
  <si>
    <t xml:space="preserve">28/Jul/25 10:00 AM;63d022b64a3c3294ac04413d;[~accountid:712020:c0e26307-a53e-48a9-b613-5b2c06120ee4] Thanks Ivan. I think weâ€™re all good RPC page posting wise on this one. </t>
  </si>
  <si>
    <t>28/Jul/25 1:13 PM;712020:c0e26307-a53e-48a9-b613-5b2c06120ee4;[Published |https://rpc.cfainstitute.org/research/financial-analysts-journal/2025/financial-analysts-journal-third-quarter-2025-vol-81-no-3]and listed on the [Research Page|https://rpc.cfainstitute.org/research]</t>
  </si>
  <si>
    <t>Sustainability Story Podcast episode with Livio Stracco from NGSF</t>
  </si>
  <si>
    <t xml:space="preserve">Deborah to host the July episode of the Sustainability Story podcast with Livio Stracco from the NGSF on the short-term climate scenarios. </t>
  </si>
  <si>
    <t>com.atlassian.servicedesk.plugins.approvals.internal.customfield.ApprovalsCFValue@3f4d8227</t>
  </si>
  <si>
    <t>https://podcasts.apple.com/us/podcast/livio-stracca-phd-pioneering-short-term-climate-scenarios/id1581786457?i=1000718574955</t>
  </si>
  <si>
    <t>0|i0yz4h:</t>
  </si>
  <si>
    <t>10252_*:*_1_*:*_1047763545_*|*_10123_*:*_1_*:*_582_*|*_10226_*:*_1_*:*_0_*|*_10225_*:*_1_*:*_5415366949</t>
  </si>
  <si>
    <t>Synthetic data GitHub aggregation repository for investment practitioners</t>
  </si>
  <si>
    <t>h3. Background
Synthetic data is emerging as a powerful tool within the investment management industry. Numerous generative AI techniques, including Generative Adversarial Networks (GANs), Variational Autoencoders (VAEs), and Diffusion Models, have been explored and implemented in various academic and professional settings, Researchers are beginning to explore the usage of such techniques for the investment management industry. However, the scattered nature of these resources and speed at which research is evolving makes it challenging to gather information and remain up-to-date with the latest developments in the field.
h3. Purpose
The purpose of this project is to develop a comprehensive, user-friendly GitHub repository serving as an aggregation hub for various synthetic data methodologies specifically applicable to investment management. The repository aims to simplify the discovery and evaluation of existing synthetic data generation techniques by providing organized access to high-quality, curated resources. This repository will complement the Synthetic Data research report introducing generative AI methods, their theoretical underpinnings, practical implications, and potential use cases for synthetic data creation within the financial sector.
h3. Deliverables
* *GitHub Repository:* A systematically organized, continuously updated collection of links, tools, code examples, and documentation from reputable GitHub repositories related to synthetic data generation methods applicable to investment management. There is scope to expand this repository using LLM agents to curate external data sources such as new publications and articles to keep track of the latest developments.
* *Aggregation pipeline for future projects:* The workflow used to create this repository can be applied and adapted to different research projects, for instance - a similar aggregation pipeline could be used to consolidate repositories related to ESG metrics, alternative data sources, reinforcement learning techniques for trading, or large language models (LLMs) specialized in finance. This structured approach ensures rapid, efficient knowledge synthesis, simplifying access to comprehensive resources and facilitating the dissemination of best practices across various research domains within investment management. This would strengthen the RPC by automating a stream of research regarding the latest developments in data science &amp; AI within the investment industry.
h3. Benefits
* *Convenience and Efficiency:* Serves as a centralized "one-stop-shop" enabling investment management professionals and data scientists to quickly access and leverage existing knowledge on synthetic data methods.
* *Education and Training:* Provides a structured learning resource to educate industry professionals on advanced generative AI techniques, facilitating skill enhancement and professional development. As there is no centralized hub for synthetic data generation within the investment management profession - the CFA Institute would be providing a great service to the industry.
* *Community Collaboration:* Encourages collaboration and knowledge sharing within the finance and data science communities, potentially fostering innovation and new applications of synthetic data.
* *Industry Impact:* Enhances the investment management industry's capacity to experiment with and adopt cutting-edge synthetic data practices, ultimately improving analytical capabilities, risk management, strategy testing, and regulatory compliance. The impact of such a repository can easily be measured using GitHub metrics such as the number of â€˜starsâ€™ or â€˜forksâ€™ from the repository.
* *Complements Existing Research:* The aggregation repository will complement the Synthetic Data Research Report which will improve audience engagement by linking to and from the two pieces.
By providing both theoretical insights and practical resources, this project promises to significantly impact the understanding, adoption, and effective use of synthetic data within the investment management industry.</t>
  </si>
  <si>
    <t>com.atlassian.servicedesk.plugins.approvals.internal.customfield.ApprovalsCFValue@326aadca</t>
  </si>
  <si>
    <t>0|i0xoh5:</t>
  </si>
  <si>
    <t>Derivative content activities</t>
  </si>
  <si>
    <t>10010_*:*_1_*:*_2757022860_*|*_10123_*:*_1_*:*_3873661491_*|*_10226_*:*_1_*:*_0_*|*_10225_*:*_2_*:*_3884323095</t>
  </si>
  <si>
    <t xml:space="preserve">Synthetic Data LLM Case Study </t>
  </si>
  <si>
    <t>RASITEM-1193</t>
  </si>
  <si>
    <t xml:space="preserve">This is an accompanying piece to the synthetic data research report. It provides an illustrative example of how LLM-generated synthetic data can be used to improve the performance of a smaller, fine-tuned smaller LLM. </t>
  </si>
  <si>
    <t>com.atlassian.servicedesk.plugins.approvals.internal.customfield.ApprovalsCFValue@29f70caa</t>
  </si>
  <si>
    <t>Case study</t>
  </si>
  <si>
    <t>0|i0zn8h:</t>
  </si>
  <si>
    <t>10123_*:*_1_*:*_565_*|*_10226_*:*_1_*:*_0_*|*_10225_*:*_1_*:*_1389761415</t>
  </si>
  <si>
    <t>FAJ Article: Measuring Mutual Fund Flows</t>
  </si>
  <si>
    <t>James J. Li, PhD, CFA Assistant Vice President, Quantitative Portfolio Strategies Barclays plc New York, New York
Lu Zheng, PhD Professor of Finance Paul Merage School of Business University of California, Irvine Irvine, California
Most studies estimate mutual fund flows using the change in total net assets in excess of fund returns. This estimate differs from fundsâ€™ reported flows due to variations in the treatment of reinvested distributions, timing of flows, fund mergers, and more. We review the literature on the determinants of mutual fund flows and the consequences of mutual fund flows on asset prices and firm behavior. We find that different flow measures can produce different inferences on key relationships in fund and securities markets, such as the relationship between investor flows and fund performance, and how fund flows impact security returns. We emphasize the tradeoffs of these different methodologies for understanding flow patterns in the fund marketplace and its broader consequences.</t>
  </si>
  <si>
    <t>14/Jul/25 3:41 PM;ug:5c12e61d-5671-436a-8eb8-6eefe80dc9b7;Li_RPC-Page-Request-Form-2025.docx;https://cfainstitute.atlassian.net/rest/api/3/attachment/content/279966</t>
  </si>
  <si>
    <t>14/Jul/25 3:42 PM;ug:5c12e61d-5671-436a-8eb8-6eefe80dc9b7;UFAJ_A_2521233_J.xml;https://cfainstitute.atlassian.net/rest/api/3/attachment/content/279967</t>
  </si>
  <si>
    <t>com.atlassian.servicedesk.plugins.approvals.internal.customfield.ApprovalsCFValue@3a9f9171</t>
  </si>
  <si>
    <t>https://rpc.cfainstitute.org/research/financial-analysts-journal/2025/measuring-mutual-fund-flows</t>
  </si>
  <si>
    <t>0|i10nsj:</t>
  </si>
  <si>
    <t>10123_*:*_1_*:*_515_*|*_10226_*:*_1_*:*_0</t>
  </si>
  <si>
    <t xml:space="preserve">14/Jul/25 3:42 PM;70121:e0be27e0-24cc-49b7-9ffb-1f11278694f7;[~accountid:640204cd9cba7ca028783ad0] this article is now live on T&amp;F. [https://www.tandfonline.com/doi/full/10.1080/0015198X.2025.2521233|https://www.tandfonline.com/doi/full/10.1080/0015198X.2025.2521233|smart-link] </t>
  </si>
  <si>
    <t>RF Brief: Stocks for the Long Run? New Evidence, Old Debates</t>
  </si>
  <si>
    <t>Paul McCaffreyâ€™s write-up of email debate following McQuarrieâ€™s FAJ article</t>
  </si>
  <si>
    <t>14/Jul/25 12:39 AM;27fed337-ed02-4120-a9d9-636216635133;McCaffrey_RF_Brief_StocksfortheLongRun_Online.pdf;https://cfainstitute.atlassian.net/rest/api/3/attachment/content/279494</t>
  </si>
  <si>
    <t>14/Jul/25 12:39 AM;27fed337-ed02-4120-a9d9-636216635133;McCaffrey_RF_Brief_StocksfortheLongRun_cover_thumbnail.jpg;https://cfainstitute.atlassian.net/rest/api/3/attachment/content/279497</t>
  </si>
  <si>
    <t>14/Jul/25 12:39 AM;27fed337-ed02-4120-a9d9-636216635133;McCaffrey_Stocks_Exhibit-1.jpg;https://cfainstitute.atlassian.net/rest/api/3/attachment/content/279493</t>
  </si>
  <si>
    <t>14/Jul/25 10:37 AM;27fed337-ed02-4120-a9d9-636216635133;McCaffrey_StocksfortheLongRun_ExecSummary_Final (01874c6a-57e9-45a4-b53b-e359e6a74e5e).docx;https://cfainstitute.atlassian.net/rest/api/3/attachment/content/279799</t>
  </si>
  <si>
    <t>14/Jul/25 10:37 AM;27fed337-ed02-4120-a9d9-636216635133;RPC-Page-Request-Form_McCaffrey_RF_Brief_Stocks (bf33d4ed-20d3-4d3d-9745-c5e6df30e1e3).docx;https://cfainstitute.atlassian.net/rest/api/3/attachment/content/279798</t>
  </si>
  <si>
    <t>com.atlassian.servicedesk.plugins.approvals.internal.customfield.ApprovalsCFValue@50c0d065</t>
  </si>
  <si>
    <t>https://rpc.cfainstitute.org/research/foundation/2025/stocks-for-long-run-new-evidence-old-debates</t>
  </si>
  <si>
    <t>0|i0zrj5:</t>
  </si>
  <si>
    <t>10123_*:*_1_*:*_745_*|*_10226_*:*_1_*:*_0</t>
  </si>
  <si>
    <t>11/Jul/25 3:21 PM;640204cd9cba7ca028783ad0;Hey [~accountid:63d022b64a3c3294ac04413d] this is coming to me and will be published on Monday. Could you let me know page placement.  Info should be posted shortly.</t>
  </si>
  <si>
    <t>14/Jul/25 8:28 AM;712020:5f0712d6-fc59-4382-97dc-6ab849ef72c9;Hi [~accountid:640204cd9cba7ca028783ad0] the online-ready files have been added to this Jira ticket.
- Full paper
- Cover thumbnail
- Page request form
- Separate summary document
- Jpg of the exhibit used in the summary
If thereâ€™s anything else it needs, just let me know, thanks!</t>
  </si>
  <si>
    <t>Blog - MII - The FCA's plan to build a stronger UK crypto market â€“ CFA Instituteâ€™s response</t>
  </si>
  <si>
    <t>A blog that summarises the latest regulatory development of UK cryptoasset activities, following a recent consultation response we submitted to the UK FCA. We intend to post the article on MII.</t>
  </si>
  <si>
    <t>25/Jun/25 6:03 AM;ug:04d84159-fb17-4ee7-8268-e996ae3c4152;MII_The FCA's plan to build a stronger UK crypto market â€“ CFA Instituteâ€™s response.docx;https://cfainstitute.atlassian.net/rest/api/3/attachment/content/271621</t>
  </si>
  <si>
    <t>com.atlassian.servicedesk.plugins.approvals.internal.customfield.ApprovalsCFValue@3b0e235b</t>
  </si>
  <si>
    <t>The FCA's plan to build a stronger UK crypto market â€“ CFA Instituteâ€™s response</t>
  </si>
  <si>
    <t>https://rpc.cfainstitute.org/blogpage?q=33c3a5a75b34151628cb1bfc016ccff6b98485ffb8050909df3904452431</t>
  </si>
  <si>
    <t>0|i10g0r:</t>
  </si>
  <si>
    <t>a67601ea-5f1b-4870-9a7a-74f4cef618d9</t>
  </si>
  <si>
    <t>10123_*:*_1_*:*_552_*|*_10226_*:*_1_*:*_0_*|*_10225_*:*_1_*:*_1007747956</t>
  </si>
  <si>
    <t>13/Jun/25 7:08 PM;623b28a9761efb0069cd93b0;[~accountid:63b85e2ad3aeefa40544a212] For your awareness - we have just submitted a consultation response to the UK FCA regarding cryptoasset activities, and will draft a blog article to summarise the key developments and our propositions. We intend to publish it on MII. Thank you.</t>
  </si>
  <si>
    <t>25/Jun/25 6:03 AM;623b28a9761efb0069cd93b0;[~accountid:63b85e2ad3aeefa40544a212] I have updated this ticket, with the article draft attached for your further handling. Thank you very much, as always!</t>
  </si>
  <si>
    <t>14/Jul/25 12:08 PM;70121:e0be27e0-24cc-49b7-9ffb-1f11278694f7;https://blogs.cfainstitute.org/marketintegrity/2025/07/08/strengthening-and-safeguarding-the-uk-crypto-market/</t>
  </si>
  <si>
    <t>FASB Agenda Consultation</t>
  </si>
  <si>
    <t>01/Jul/25 12:59 PM;ug:5476cc11-6f65-4975-83e6-7f375bc52195;CFAI FASB Agenda Consultation ITC Response_final.pdf;https://cfainstitute.atlassian.net/rest/api/3/attachment/content/274234</t>
  </si>
  <si>
    <t>01/Jul/25 12:59 PM;ug:5476cc11-6f65-4975-83e6-7f375bc52195;Request to Post a Comment Letter-FASB Agenda Consultation ITC Response.docx;https://cfainstitute.atlassian.net/rest/api/3/attachment/content/274233</t>
  </si>
  <si>
    <t>com.atlassian.servicedesk.plugins.approvals.internal.customfield.ApprovalsCFValue@2f99eb84</t>
  </si>
  <si>
    <t>https://rpc.cfainstitute.org/policy/comment-letters/2025-2029/response-fasb-invitation-agenda-consultation</t>
  </si>
  <si>
    <t>0|i11bm3:</t>
  </si>
  <si>
    <t>10123_*:*_1_*:*_523_*|*_10226_*:*_1_*:*_0</t>
  </si>
  <si>
    <t>01/Jul/25 1:04 PM;623872a39b54ec0068af7a3b;[~accountid:5f6e5975d33d76007768f925] Where else would you like this featured?
[~accountid:640204cd9cba7ca028783ad0] See attached letter.</t>
  </si>
  <si>
    <t>RF Brief: Macro-Economic Drivers of Stocks and Bonds</t>
  </si>
  <si>
    <t>Maryann Dupes</t>
  </si>
  <si>
    <t>5f6e58e61d34a50077eb8057</t>
  </si>
  <si>
    <t>Abdolreza Nazemi</t>
  </si>
  <si>
    <t>Frank Fabozzi</t>
  </si>
  <si>
    <t>Friedrich Baumann</t>
  </si>
  <si>
    <t>Frank J. Fabozzi, CFA
Carey School of Business, Johns Hopkins University, United States
Friedrich Baumann
Karlsruhe Institute of Technology, School of Economics and Management, Germany
Abdolreza Nazemi
Karlsruhe Institute of Technology, School of Economics and Management, Germany
A key element for guiding investors in their asset allocation decision, portfolio managers in portfolio construction, and risk managers in controlling portfolio risk is the correlation between asset returns, in particular stocks and bonds. Today, traditional portfolio strategies relying on a long-prevailing negative stock-bond correlation face challenges, given the recent change in the correlation from negative to positive. In this paper, drawing on a large set of macroeconomic variables, we examine the stock-bond correlation in the face of changing macroeconomic conditions. Rather than selecting macroeconomic determinants of the stock-bond return correlation by economic intuition or based on underlying theories, we use a data-driven stability selection approach that identifies the most meaningful macroeconomic variables for predicting the stock-bond correlation. Moreover, we utilize random forests regressors, a machine learning algorithm, to rank the macroeconomic variables by permutation importance. By doing so, we identify that leading indicators of manufacturing activity are key predictors of the stock-bond correlation.</t>
  </si>
  <si>
    <t>27/Jun/25 3:14 PM;27fed337-ed02-4120-a9d9-636216635133;Baumann-Nazemi-Fabozzi_RF_MacroeconomicDrivers_Online.pdf;https://cfainstitute.atlassian.net/rest/api/3/attachment/content/273028</t>
  </si>
  <si>
    <t>27/Jun/25 3:14 PM;27fed337-ed02-4120-a9d9-636216635133;Baumann-Nazemi-Fabozzi_RF_MacroeconomicDrivers_Online_CoverThumbnail.jpg;https://cfainstitute.atlassian.net/rest/api/3/attachment/content/273027</t>
  </si>
  <si>
    <t>27/Jun/25 3:30 PM;27fed337-ed02-4120-a9d9-636216635133;Fabozzi_MacroeconomicDrivers_ExecSummaryDraft_Online.docx;https://cfainstitute.atlassian.net/rest/api/3/attachment/content/273033</t>
  </si>
  <si>
    <t>27/Jun/25 3:14 PM;27fed337-ed02-4120-a9d9-636216635133;RPC-Page-Request-Form_MacroeconomicDrivers.docx;https://cfainstitute.atlassian.net/rest/api/3/attachment/content/273026</t>
  </si>
  <si>
    <t>com.atlassian.servicedesk.plugins.approvals.internal.customfield.ApprovalsCFValue@14cfe7ff</t>
  </si>
  <si>
    <t>https://rpc.cfainstitute.org/research/foundation/2025/macroeconomic-drivers</t>
  </si>
  <si>
    <t>0|i0kytj:</t>
  </si>
  <si>
    <t>10252_*:*_1_*:*_5354481661_*|*_10123_*:*_1_*:*_649_*|*_10226_*:*_1_*:*_0_*|*_10225_*:*_1_*:*_35010812251</t>
  </si>
  <si>
    <t>27/Jun/25 3:17 PM;712020:5f0712d6-fc59-4382-97dc-6ab849ef72c9;Hi [~accountid:640204cd9cba7ca028783ad0] The online-ready files have been uploaded for this paper:
* Online Brief pdf
* Cover thumbnail
* RPC page request form
* Description/Summary document
Thank you!</t>
  </si>
  <si>
    <t>RF Brief: De-Risking Global Pension Systems</t>
  </si>
  <si>
    <t>David Knox
Senior Partner, Mercer
This study will consider ways to decrease the probability of the following scenarios:
* Poor investment returns from private pension plans, which reduce the adequacy of future retirement benefits;
* Volatile investment returns, which can erode the communityâ€™sÂ confidence in their future pension;
* Uncertain retirement outcomes created by the impact of DC systems and, in many countries, the need for individuals to make significant decisions at retirement; and
* Adverse retirement outcomes resulting from the many risks that individuals face during retirement.
Of course, these risks cannot be fully removed if a private pension system is to be encouraged. Furthermore, no single approach will work in every country to uniformly reduce these probabilities. Every nationâ€™s pension system has developed in its own way as a result of each countryâ€™s history, economy, culture, and social understanding.
Nevertheless, some key principles can be applied to every private pension system. These include the need for strong governance of every private pension plan, as well as clear and comprehensive legislation, together with an active pension regulator. These fundamentals are essential to providing the long-term confidence that individuals and households need as they look forward to retirement.</t>
  </si>
  <si>
    <t>24/Jun/25 2:56 PM;27fed337-ed02-4120-a9d9-636216635133;Knox_De-RiskingPensionSystems_RF_Abstract_Overview_SEO-updated_Final.docx;https://cfainstitute.atlassian.net/rest/api/3/attachment/content/271371</t>
  </si>
  <si>
    <t>24/Jun/25 1:28 PM;27fed337-ed02-4120-a9d9-636216635133;Knox_RF_Brief_DeRiskingGlobalPensionSystems_Online.pdf;https://cfainstitute.atlassian.net/rest/api/3/attachment/content/271308</t>
  </si>
  <si>
    <t>24/Jun/25 1:28 PM;27fed337-ed02-4120-a9d9-636216635133;Knox_RF_Brief_DeRiskingGlobalPensionSystems_Online_CoverThumbnail.jpg;https://cfainstitute.atlassian.net/rest/api/3/attachment/content/271306</t>
  </si>
  <si>
    <t>24/Jun/25 2:56 PM;27fed337-ed02-4120-a9d9-636216635133;RPC-Page-Request-Form_Knox_RF-Brief_De-Risking.docx;https://cfainstitute.atlassian.net/rest/api/3/attachment/content/271372</t>
  </si>
  <si>
    <t>com.atlassian.servicedesk.plugins.approvals.internal.customfield.ApprovalsCFValue@6cde5d8b</t>
  </si>
  <si>
    <t>https://rpc.cfainstitute.org/research/foundation/2025/de-risking-global-pension-systems</t>
  </si>
  <si>
    <t>0|i0zjjt:</t>
  </si>
  <si>
    <t>10123_*:*_1_*:*_1078_*|*_10226_*:*_1_*:*_0</t>
  </si>
  <si>
    <t xml:space="preserve">24/Jun/25 1:31 PM;712020:5f0712d6-fc59-4382-97dc-6ab849ef72c9;Hi [~accountid:640204cd9cba7ca028783ad0] the Online-ready files have been uploaded for this RF Brief:
* Final Online pdf
* Page Request form
* Cover thumbnail
* Overview text in separate document
Let me know if thereâ€™s anything else I can upload, thanks. Will follow up soon with the epub file. </t>
  </si>
  <si>
    <t>24/Jun/25 1:35 PM;640204cd9cba7ca028783ad0;[~accountid:63d022b64a3c3294ac04413d] this will be published on Thurs of this week.  Can you find out page placement?</t>
  </si>
  <si>
    <t>FAJ Article: Investor Emotions and Asset Prices</t>
  </si>
  <si>
    <t>Shehub Bin Hasan, Alok Kumar, and Richard Taffler
We develop a new emotion-based market-level sentiment indicator to measure the emotional state of the market. Using this aggregate series, we compute firm-level sensitivity to shifts in market-level emotions and find that stocks with high-emotion betas outperform low-emotion beta firms. This performance differential is corrected in about six months. A trading strategy that takes a Long (Short) position in high- (low-) emotion beta stocks generates an annualized alpha of over 6%. This evidence of emotion-based predictability is distinct from the known pricing effects of mood, traditional sentiment measures, economic and policy uncertainty, and tone.</t>
  </si>
  <si>
    <t>23/Jun/25 2:32 PM;ug:5c12e61d-5671-436a-8eb8-6eefe80dc9b7;FAJ Kumar_RPC-Page-Request-Form-2025.docx;https://cfainstitute.atlassian.net/rest/api/3/attachment/content/270910</t>
  </si>
  <si>
    <t>14/Oct/25 1:05 PM;27fed337-ed02-4120-a9d9-636216635133;In Practice_Hasan_Investor Emotions and Asset Prices_Online.pdf;https://cfainstitute.atlassian.net/rest/api/3/attachment/content/318103</t>
  </si>
  <si>
    <t>14/Oct/25 1:05 PM;27fed337-ed02-4120-a9d9-636216635133;In Practice_Hasan_Investor Emotions and Asset Prices_Online_Watermarked.pdf;https://cfainstitute.atlassian.net/rest/api/3/attachment/content/318104</t>
  </si>
  <si>
    <t>23/Jun/25 2:32 PM;ug:5c12e61d-5671-436a-8eb8-6eefe80dc9b7;UFAJ_A_2509485_J.xml;https://cfainstitute.atlassian.net/rest/api/3/attachment/content/270911</t>
  </si>
  <si>
    <t>com.atlassian.servicedesk.plugins.approvals.internal.customfield.ApprovalsCFValue@32a9781e</t>
  </si>
  <si>
    <t>https://rpc.cfainstitute.org/research/financial-analysts-journal/2025/investor-emotions-and-asset-prices</t>
  </si>
  <si>
    <t>0|i0zkvd:</t>
  </si>
  <si>
    <t>10123_*:*_1_*:*_2679059678_*|*_10226_*:*_1_*:*_0</t>
  </si>
  <si>
    <t xml:space="preserve">23/Jun/25 2:33 PM;70121:e0be27e0-24cc-49b7-9ffb-1f11278694f7;[~accountid:640204cd9cba7ca028783ad0] This article has gone live on T&amp;F. </t>
  </si>
  <si>
    <t>14/Oct/25 1:05 PM;712020:5f0712d6-fc59-4382-97dc-6ab849ef72c9;Hi [~accountid:640204cd9cba7ca028783ad0] [~accountid:63d022b64a3c3294ac04413d] The In Practice for this FAJ article has been finished. The Online-ready and the watermarked versions have been attached to this ticket. Thanks!</t>
  </si>
  <si>
    <t xml:space="preserve">14/Oct/25 1:09 PM;63d022b64a3c3294ac04413d;[~accountid:712020:5f0712d6-fc59-4382-97dc-6ab849ef72c9] John, I think you should alert the author of this IP, Roger Mitchell. I think he is Cathyâ€™s freelancer. </t>
  </si>
  <si>
    <t>14/Oct/25 1:13 PM;712020:5f0712d6-fc59-4382-97dc-6ab849ef72c9;[~accountid:63d022b64a3c3294ac04413d] Thanks, Mark!</t>
  </si>
  <si>
    <t>14/Oct/25 1:28 PM;640204cd9cba7ca028783ad0;[~accountid:712020:5f0712d6-fc59-4382-97dc-6ab849ef72c9] I will get this added today.</t>
  </si>
  <si>
    <t>14/Oct/25 1:35 PM;640204cd9cba7ca028783ad0;completed.</t>
  </si>
  <si>
    <t>14/Oct/25 1:40 PM;712020:5f0712d6-fc59-4382-97dc-6ab849ef72c9;[~accountid:640204cd9cba7ca028783ad0] Thank you!</t>
  </si>
  <si>
    <t>The Automation Ahead - Retrieval Augmented Generation</t>
  </si>
  <si>
    <t>This is the second part of the Autmation Ahead Series, covering Retreival Augmented Generation</t>
  </si>
  <si>
    <t>RPC-65</t>
  </si>
  <si>
    <t>com.atlassian.servicedesk.plugins.approvals.internal.customfield.ApprovalsCFValue@e1bba87</t>
  </si>
  <si>
    <t>RAG for Finance: Automating Document Analysis with LLMs</t>
  </si>
  <si>
    <t>https://rpc.cfainstitute.org/research/the-automation-ahead-content-series/retrieval-augmented-generation</t>
  </si>
  <si>
    <t>0|i0jy2v:</t>
  </si>
  <si>
    <t>10252_*:*_1_*:*_1310403031_*|*_10123_*:*_1_*:*_424_*|*_10226_*:*_1_*:*_0_*|*_10225_*:*_1_*:*_40431530839</t>
  </si>
  <si>
    <t>Blog - EU Securitisation at a Crossroads</t>
  </si>
  <si>
    <t>RASITEM-1192</t>
  </si>
  <si>
    <t xml:space="preserve">Alexander Lehmann working on a blog to be released asap on Market Integrity Insights. 
* This blog is about a renewed interest expressed by EU institutions for a reinvigorated securitisation market, to further capital market integration and development in the EU. </t>
  </si>
  <si>
    <t>Jon Methven</t>
  </si>
  <si>
    <t>712020:8bc17b81-406b-47c7-85ac-285f6d96a534</t>
  </si>
  <si>
    <t>18/Jun/25 9:02 AM;5fef1106-5f1c-4075-84b1-ba0574db7c88;Securitisation blog_AL June 17.docx;https://cfainstitute.atlassian.net/rest/api/3/attachment/content/269212</t>
  </si>
  <si>
    <t>com.atlassian.servicedesk.plugins.approvals.internal.customfield.ApprovalsCFValue@64fab5b</t>
  </si>
  <si>
    <t>0|i0zn61:</t>
  </si>
  <si>
    <t>10123_*:*_1_*:*_846_*|*_10226_*:*_1_*:*_0_*|*_10225_*:*_1_*:*_4680386098</t>
  </si>
  <si>
    <t xml:space="preserve">21/May/25 8:27 AM;5f6e597f06e34200713539bb;For [~accountid:63d022b64a3c3294ac04413d] , [~accountid:640204cd9cba7ca028783ad0] , [~accountid:712020:8bc17b81-406b-47c7-85ac-285f6d96a534] , Alex is working on this blog. We would like it published on MII by the 5th of June. Alex will upload the final version here asap, probably before the 30th of May, once it is cleared by internal review. </t>
  </si>
  <si>
    <t>21/May/25 8:36 AM;63d022b64a3c3294ac04413d;[~accountid:5f6e597f06e34200713539bb] Apologies Olivier, what is MII?</t>
  </si>
  <si>
    <t xml:space="preserve">21/May/25 8:40 AM;5f6e597f06e34200713539bb;MII is Market Integrity Insights, our blog with policy views. 
[CFA Institute Market Integrity Insights | Views on improving the integrity of global capital markets|https://blogs.cfainstitute.org/marketintegrity/]
If we should copy in here some other people, please tell me. </t>
  </si>
  <si>
    <t xml:space="preserve">21/May/25 8:54 AM;712020:8bc17b81-406b-47c7-85ac-285f6d96a534;Thank you. Would be useful to let me know if there are any charts that can be animated. Thatâ€™s how I can help out here. And I think since this is new to the production, it might take a little extra effort to make sure it will format correctly. </t>
  </si>
  <si>
    <t>21/May/25 9:11 AM;63d022b64a3c3294ac04413d;[~accountid:5f6e597f06e34200713539bb] Oh yes, yes, of course. It publishes so infrequently I forgot the acronym!!  I imagine you should coordinate with [~accountid:63b85e2ad3aeefa40544a212] on your ask because she edits that pub.</t>
  </si>
  <si>
    <t xml:space="preserve">23/May/25 12:07 PM;712020:8b46b319-7f41-407d-a40b-695f1ed409b3;[~accountid:5f6e597f06e34200713539bb] just sent a revised word document. Once you clear I will upload here. Thanks. </t>
  </si>
  <si>
    <t>11/Jun/25 8:32 AM;712020:8b46b319-7f41-407d-a40b-695f1ed409b3;[~accountid:5f6e592acf5999006adda596] just to update you, we expect to send a draft for editing mid-next week. Will you be editing this? Thanks, Alex.</t>
  </si>
  <si>
    <t>11/Jun/25 1:14 PM;5f6e592ced55c7006af8c473;Iâ€™ll keep a watch on publication timing for this for PR purposes.</t>
  </si>
  <si>
    <t>18/Jun/25 9:04 AM;712020:8b46b319-7f41-407d-a40b-695f1ed409b3;Dear [~accountid:63b85e2ad3aeefa40544a212] could you also edit this publication as a blog on market integrity insights? As it picks up an announcement by the EU regulators yesterday, it would be great if we can publish this tomorrow or Friday. Thanks!</t>
  </si>
  <si>
    <t>14/Jul/25 12:30 PM;5f6e592acf5999006adda596;[~accountid:63b85e2ad3aeefa40544a212] Any update on this piece? I just updated the status to In Progress - Production since the draft was already provided.</t>
  </si>
  <si>
    <t xml:space="preserve">14/Jul/25 12:40 PM;63b85e2ad3aeefa40544a212;Hi [~accountid:5f6e592acf5999006adda596] - Internal blog authors (EI and MII) are responsible for submitting and managing their Jira tickets - so best to check in with them going forward. This one published June 19: [https://blogs.cfainstitute.org/marketintegrity/2025/06/19/european-union-revisits-securitization-rules-to-bolster-capital-markets/|https://blogs.cfainstitute.org/marketintegrity/2025/06/19/european-union-revisits-securitization-rules-to-bolster-capital-markets/|smart-link] </t>
  </si>
  <si>
    <t>14/Jul/25 12:44 PM;5f6e592acf5999006adda596;Awesome - thanks, Cathy! Once the report is handed off to production, the ticket should be updated by the production team--authors wouldnâ€™t necessarily know when content is published. But it certainly wouldnâ€™t hurt for both parties to review.</t>
  </si>
  <si>
    <t>Consultation response - FCA - DP25.1 Regulating Cryptoasset Activities</t>
  </si>
  <si>
    <t>CFA Institute responded to UK FCA DP25.1 regarding cryptoasset actitivies. Due on 13 June 2025.</t>
  </si>
  <si>
    <t>13/Jun/25 1:59 PM;ug:04d84159-fb17-4ee7-8268-e996ae3c4152;CFAI_FCA_DP25.1_Consultation Response_13062025.pdf;https://cfainstitute.atlassian.net/rest/api/3/attachment/content/267974</t>
  </si>
  <si>
    <t>17/Jun/25 11:24 AM;ug:04d84159-fb17-4ee7-8268-e996ae3c4152;image001.png;https://cfainstitute.atlassian.net/rest/api/3/attachment/content/268899</t>
  </si>
  <si>
    <t>17/Jun/25 11:24 AM;ug:04d84159-fb17-4ee7-8268-e996ae3c4152;image002.png;https://cfainstitute.atlassian.net/rest/api/3/attachment/content/268900</t>
  </si>
  <si>
    <t>17/Jun/25 11:28 AM;ug:04d84159-fb17-4ee7-8268-e996ae3c4152;image002.png;https://cfainstitute.atlassian.net/rest/api/3/attachment/content/268901</t>
  </si>
  <si>
    <t>17/Jun/25 11:28 AM;ug:04d84159-fb17-4ee7-8268-e996ae3c4152;image003.png;https://cfainstitute.atlassian.net/rest/api/3/attachment/content/268902</t>
  </si>
  <si>
    <t>com.atlassian.servicedesk.plugins.approvals.internal.customfield.ApprovalsCFValue@1f17bfb9</t>
  </si>
  <si>
    <t>Response to FCA Discussion Paper 25.1 Regulating Cryptoasset Activities</t>
  </si>
  <si>
    <t>https://rpc.cfainstitute.org/policy/comment-letters/2025-2029/response-fca-dp251-regulating-cryptoasset-activities</t>
  </si>
  <si>
    <t>0|i10g0b:</t>
  </si>
  <si>
    <t>10123_*:*_1_*:*_659_*|*_10226_*:*_1_*:*_0</t>
  </si>
  <si>
    <t xml:space="preserve">13/Jun/25 2:02 PM;623b28a9761efb0069cd93b0;[~accountid:640204cd9cba7ca028783ad0] [~accountid:63d022b64a3c3294ac04413d], we have just submitted our response to this FCA consultation in the UK. Can you post it on RPC in the following two places: 
# Technology, Policy in Action 
# Policy &amp; Advocacy
The final PDF has been attached to this ticket. </t>
  </si>
  <si>
    <t>13/Jun/25 2:04 PM;623b28a9761efb0069cd93b0;A blog for MII will follow suit by the end of next week.</t>
  </si>
  <si>
    <t xml:space="preserve">13/Jun/25 3:00 PM;640204cd9cba7ca028783ad0;[~accountid:623b28a9761efb0069cd93b0] got it.  I can take care of this on Monday morning.  What theme should this go with?  or if none, it will be tagged default. Also, should this go on the following EU page?  [https://rpc.cfainstitute.org/policy/eu-policy/digital-finance-and-sustainability|https://rpc.cfainstitute.org/policy/eu-policy/digital-finance-and-sustainability|smart-link] </t>
  </si>
  <si>
    <t xml:space="preserve">13/Jun/25 7:05 PM;623b28a9761efb0069cd93b0;[~accountid:640204cd9cba7ca028783ad0] Thank you very much! It should be under Theme 2. We will skip the EU page since itâ€™s UK-focused only. </t>
  </si>
  <si>
    <t>16/Jun/25 3:38 PM;640204cd9cba7ca028783ad0;[~accountid:623b28a9761efb0069cd93b0] Apologies, but this got pushed out until tomorrow due to other work I had to get done.</t>
  </si>
  <si>
    <t>17/Jun/25 7:42 AM;640204cd9cba7ca028783ad0;[~accountid:63d022b64a3c3294ac04413d]  can you help me cut this title down to 60 chars?  Response to FCA Discussion Paper 25.1 Regulating Cryptoasset Activities</t>
  </si>
  <si>
    <t>17/Jun/25 8:07 AM;63d022b64a3c3294ac04413d;[~accountid:640204cd9cba7ca028783ad0] I need to see the piece. Please send. Thanks</t>
  </si>
  <si>
    <t>17/Jun/25 11:22 AM;640204cd9cba7ca028783ad0;[~accountid:623b28a9761efb0069cd93b0] On the Policy page, do you mean in the EMEA row?  what should I replace? Same for the Technology theme page, what do I replace?</t>
  </si>
  <si>
    <t>17/Jun/25 11:24 AM;623b28a9761efb0069cd93b0;Hi Karen â€“ for some reasons I failed to access Jira temporarily. Could you please replace â€œCFA Institute EU and National Blueprints for the 2024-2029 Legislative Periodâ€? Thank you very much for your help.
Best,
Phoebe</t>
  </si>
  <si>
    <t>17/Jun/25 11:28 AM;623b28a9761efb0069cd93b0;Hi Karen â€“ please replace â€œAI in Investment Management: Ethics Case Study Part IIâ€. Thanks very much.</t>
  </si>
  <si>
    <t>Blog on Brussels event, 10 June</t>
  </si>
  <si>
    <t>11/Jun/25 11:17 AM;5fef1106-5f1c-4075-84b1-ba0574db7c88;Brussels blog.docx;https://cfainstitute.atlassian.net/rest/api/3/attachment/content/267003</t>
  </si>
  <si>
    <t>11/Jun/25 11:20 AM;5fef1106-5f1c-4075-84b1-ba0574db7c88;Brussels blog.docx;https://cfainstitute.atlassian.net/rest/api/3/attachment/content/267008</t>
  </si>
  <si>
    <t>11/Jun/25 11:20 AM;5fef1106-5f1c-4075-84b1-ba0574db7c88;image001.png;https://cfainstitute.atlassian.net/rest/api/3/attachment/content/267004</t>
  </si>
  <si>
    <t>11/Jun/25 11:20 AM;5fef1106-5f1c-4075-84b1-ba0574db7c88;image002.png;https://cfainstitute.atlassian.net/rest/api/3/attachment/content/267005</t>
  </si>
  <si>
    <t>11/Jun/25 11:20 AM;5fef1106-5f1c-4075-84b1-ba0574db7c88;image004.png;https://cfainstitute.atlassian.net/rest/api/3/attachment/content/267006</t>
  </si>
  <si>
    <t>11/Jun/25 11:20 AM;5fef1106-5f1c-4075-84b1-ba0574db7c88;image005.png;https://cfainstitute.atlassian.net/rest/api/3/attachment/content/267007</t>
  </si>
  <si>
    <t>com.atlassian.servicedesk.plugins.approvals.internal.customfield.ApprovalsCFValue@2fa594</t>
  </si>
  <si>
    <t>CFA Institute event underlines the importance of an inclusive EU capital market agenda</t>
  </si>
  <si>
    <t>0|i10bx7:</t>
  </si>
  <si>
    <t>10123_*:*_1_*:*_525_*|*_10226_*:*_1_*:*_0</t>
  </si>
  <si>
    <t>11/Jun/25 9:55 AM;712020:8b46b319-7f41-407d-a40b-695f1ed409b3;[~accountid:5f6e592acf5999006adda596] , [~accountid:63d022b64a3c3294ac04413d] , [~accountid:640204cd9cba7ca028783ad0] this is a blog we would like to release asap on Market Integrity Insights. final version will be attached shortly.</t>
  </si>
  <si>
    <t>11/Jun/25 9:57 AM;63d022b64a3c3294ac04413d;[~accountid:712020:8b46b319-7f41-407d-a40b-695f1ed409b3] [~accountid:63b85e2ad3aeefa40544a212] Hi Alexander. Be sure you are communicating your needs/asks on this to Cathy because she is MIIâ€™s editor.</t>
  </si>
  <si>
    <t>11/Jun/25 10:48 AM;63b85e2ad3aeefa40544a212;[~accountid:712020:8b46b319-7f41-407d-a40b-695f1ed409b3] Please send directly to me for review and feedback. I should be able to turn it around this week. Thank you!</t>
  </si>
  <si>
    <t>11/Jun/25 11:20 AM;712020:8b46b319-7f41-407d-a40b-695f1ed409b3;Dear Cathy â€“ here is the draft blog, and I also attached it in Jira.
Olivier and I are grateful if you could edit this as soon as possible.
Thanks a lot.
Alex.
Alex Lehmann | Director, Capital Markets Policy EU â€¯
CFA Institute, 7th Floor, 67 Lombard Street, London, EC3V 9LJ, United Kingdomâ€¯
Tel: +44 7741 560547
www.cfainstitute.org&lt;http://www.cfainstitute.org/&gt;â€¯
[Picture]
[Linkedin logo png, Linkedin icon transparent png 18930587 PNG]&lt;https://www.linkedin.com/in/alexander-lehmann-b3895122/&gt;</t>
  </si>
  <si>
    <t>These are standards that verifiers will follow when issuing a verification report for fiduciary managers that claim compliance with the GIPS Standards for FMPs</t>
  </si>
  <si>
    <t>Robin Willis</t>
  </si>
  <si>
    <t>5f6e58d4cf5999006adda2b4</t>
  </si>
  <si>
    <t>11/Jun/25 12:48 PM;27fed337-ed02-4120-a9d9-636216635133;GIPS Standards for FMPs for Verifiers_Online.pdf;https://cfainstitute.atlassian.net/rest/api/3/attachment/content/267043</t>
  </si>
  <si>
    <t>11/Jun/25 12:48 PM;27fed337-ed02-4120-a9d9-636216635133;GS on FMP Verifier Independence_Online.pdf;https://cfainstitute.atlassian.net/rest/api/3/attachment/content/267041</t>
  </si>
  <si>
    <t>11/Jun/25 12:48 PM;27fed337-ed02-4120-a9d9-636216635133;Overview_GIPS Standards for Verifiers When Verifying FMPs_Online.docx;https://cfainstitute.atlassian.net/rest/api/3/attachment/content/267038</t>
  </si>
  <si>
    <t>11/Jun/25 12:48 PM;27fed337-ed02-4120-a9d9-636216635133;Overview_GS on Verifier Independence_Approved_Online.docx;https://cfainstitute.atlassian.net/rest/api/3/attachment/content/267040</t>
  </si>
  <si>
    <t>11/Jun/25 12:48 PM;27fed337-ed02-4120-a9d9-636216635133;RPC-Page-Request-Form_GIPS Standards for Verifiers.docx;https://cfainstitute.atlassian.net/rest/api/3/attachment/content/267042</t>
  </si>
  <si>
    <t>11/Jun/25 12:48 PM;27fed337-ed02-4120-a9d9-636216635133;RPC-Page-Request-Form_GS on Verifier Independence.docx;https://cfainstitute.atlassian.net/rest/api/3/attachment/content/267039</t>
  </si>
  <si>
    <t>com.atlassian.servicedesk.plugins.approvals.internal.customfield.ApprovalsCFValue@12508f67</t>
  </si>
  <si>
    <t>This issue covers two papers.</t>
  </si>
  <si>
    <t>GIPS Standards for Verifiers When Verifying Fiduciary Managers, Guidance Statement on Verifier Independence When Verifying Fiduciary Managers</t>
  </si>
  <si>
    <t>0|i0x0dt:</t>
  </si>
  <si>
    <t>fb5fa71d-a5ec-4ba2-88d7-3a7547ca0507</t>
  </si>
  <si>
    <t>Research, Advocacy &amp; Standards</t>
  </si>
  <si>
    <t>10252_*:*_1_*:*_3701601465_*|*_10123_*:*_1_*:*_565_*|*_10226_*:*_1_*:*_0</t>
  </si>
  <si>
    <t>11/Jun/25 12:51 PM;712020:5f0712d6-fc59-4382-97dc-6ab849ef72c9;Hi [~accountid:640204cd9cba7ca028783ad0] I have uploaded online-ready files for both of the papers on this ticket.
Attached are the Online-ready pdf, page request form, and overview document for these two:
- GIPSÂ® Standards for Verifiers When Verifying Fiduciary Managers
- Guidance Statement on Verifier Independence When Verifying Fiduciary Managers
According to the above date, these are intended for Monday, June 16th. Please let me know if you have any issues with the files, thanks!
John</t>
  </si>
  <si>
    <t>11/Jun/25 1:55 PM;640204cd9cba7ca028783ad0;[~accountid:5f6e58d4cf5999006adda2b4] [~accountid:5f6e593c29ef2800705825ba]  Can you let me know where these publication pages should be promoted on the RPC site?  Thank You.</t>
  </si>
  <si>
    <t>11/Jun/25 1:59 PM;5f6e58d4cf5999006adda2b4;Hi [~accountid:640204cd9cba7ca028783ad0] lets wait until [~accountid:5f6e593c29ef2800705825ba] gets back on Monday so he can confirm, but I donâ€™t believe we have anything related to the GIPS Standards for Fiduciary Management Providers on the RPC so its likely this wonâ€™t need to be added to the RPC. Iâ€™ll just need to add it to the GIPS standards website.</t>
  </si>
  <si>
    <t>11/Jun/25 2:10 PM;640204cd9cba7ca028783ad0;Hi [~accountid:5f6e58d4cf5999006adda2b4] So will we still need publication pages for these,  thatâ€™s how they are being treated.  John has set up the forms for the page requests and attached above.  Was this simply a request to get the .pdfs produced?  [~accountid:712020:5f0712d6-fc59-4382-97dc-6ab849ef72c9]  for visibility.</t>
  </si>
  <si>
    <t>11/Jun/25 2:29 PM;712020:5f0712d6-fc59-4382-97dc-6ab849ef72c9;[~accountid:640204cd9cba7ca028783ad0] [~accountid:5f6e58d4cf5999006adda2b4] Sorry if I created any confusion! I just followed the same document setup I did for the Asset Owner Survey we put out last month. Iâ€™ve worked on very few GIPS projects so still making sense of where they go after production wraps.</t>
  </si>
  <si>
    <t xml:space="preserve">11/Jun/25 2:42 PM;5f6e58d4cf5999006adda2b4;[~accountid:640204cd9cba7ca028783ad0] I believe this was just a request to have these documents typeset and produced.  Iâ€™ll double check with Dave on Monday to see if there is anything that needs to be done on the RPC â€¦ I suspect there wonâ€™t be.  No worries at all [~accountid:712020:5f0712d6-fc59-4382-97dc-6ab849ef72c9] ðŸ™‚ </t>
  </si>
  <si>
    <t xml:space="preserve">17/Jun/25 2:31 PM;5f6e58d4cf5999006adda2b4;Hi [~accountid:712020:5f0712d6-fc59-4382-97dc-6ab849ef72c9] and [~accountid:640204cd9cba7ca028783ad0] Dave is back and I just spoke to him â€¦ he confirmed that these documents do not need to go on the RPC at this time.  These documents apply to about 20 UK firms that we communicate directly with so having them available only on the GIPS standards website is fine.  </t>
  </si>
  <si>
    <t>17/Jun/25 4:25 PM;712020:5f0712d6-fc59-4382-97dc-6ab849ef72c9;[~accountid:5f6e58d4cf5999006adda2b4] Thank you!</t>
  </si>
  <si>
    <t>AI Washing</t>
  </si>
  <si>
    <t xml:space="preserve">Short paper outlining the risks and ethical issues associated with AI washing, with list of questions for asset owners to consider when selecting or evaluating managers. </t>
  </si>
  <si>
    <t>05/Jun/25 9:46 AM;27fed337-ed02-4120-a9d9-636216635133;Overview_Simonian_AI_Washing_Final.docx;https://cfainstitute.atlassian.net/rest/api/3/attachment/content/265082</t>
  </si>
  <si>
    <t>05/Jun/25 9:46 AM;27fed337-ed02-4120-a9d9-636216635133;RPC-Page-Request-Form_Simonian_AI_Washing.docx;https://cfainstitute.atlassian.net/rest/api/3/attachment/content/265083</t>
  </si>
  <si>
    <t>05/Jun/25 9:46 AM;27fed337-ed02-4120-a9d9-636216635133;Simonian_AI_Washing_Report_Online.pdf;https://cfainstitute.atlassian.net/rest/api/3/attachment/content/265084</t>
  </si>
  <si>
    <t>com.atlassian.servicedesk.plugins.approvals.internal.customfield.ApprovalsCFValue@fbad382</t>
  </si>
  <si>
    <t>AI Washing: Signs, Symptoms and Suggested Solutions for Investment Stakeholdersâ€¯</t>
  </si>
  <si>
    <t>https://rpc.cfainstitute.org/research/reports/2025/ai-washing</t>
  </si>
  <si>
    <t>0|i0y1fl:</t>
  </si>
  <si>
    <t>10252_*:*_1_*:*_2419265613_*|*_10123_*:*_1_*:*_669_*|*_10226_*:*_1_*:*_0</t>
  </si>
  <si>
    <t>05/Jun/25 9:47 AM;712020:5f0712d6-fc59-4382-97dc-6ab849ef72c9;Hi [~accountid:640204cd9cba7ca028783ad0] Online-ready files for this paper have been added to the ticket.
- Report PDF
- RPC Page Request form
- Separate Abstract and Overview document
Please let me know if thereâ€™s anything else I can send, thanks!</t>
  </si>
  <si>
    <t>Sustainability Story Podcast episode with Tamara Close</t>
  </si>
  <si>
    <t xml:space="preserve">Nicole to host the June episode of the Sustainability Story podcast. She will interview Tamara Close, Founder and Managing Partner of Close Group Consulting and Senior Director at Petra Funds. They will discuss her career and how institutional investors are approaching ESG risks and opportunities. </t>
  </si>
  <si>
    <t>com.atlassian.servicedesk.plugins.approvals.internal.customfield.ApprovalsCFValue@714c7bdf</t>
  </si>
  <si>
    <t>Tamara Close, CFA: The Evolution of ESG Practices for Institutional Investors</t>
  </si>
  <si>
    <t>https://podcasts.apple.com/us/podcast/tamara-close-cfa-the-evolution-of-esg-practices/id1581786457?i=1000712057099</t>
  </si>
  <si>
    <t>0|i0yz4p:</t>
  </si>
  <si>
    <t>10252_*:*_1_*:*_4365_*|*_10123_*:*_1_*:*_443_*|*_10226_*:*_1_*:*_0_*|*_10225_*:*_1_*:*_2741350169</t>
  </si>
  <si>
    <t>Add Comment Letter - FASB Intangibles</t>
  </si>
  <si>
    <t>05/Jun/25 10:49 AM;ug:5476cc11-6f65-4975-83e6-7f375bc52195;CFAI FASB Intangibles ITC Response_final.pdf;https://cfainstitute.atlassian.net/rest/api/3/attachment/content/265126</t>
  </si>
  <si>
    <t>27/May/25 2:22 PM;ug:5476cc11-6f65-4975-83e6-7f375bc52195;FASB Intangibles-RPC-Page-Request-Form-2025.docx;https://cfainstitute.atlassian.net/rest/api/3/attachment/content/261442</t>
  </si>
  <si>
    <t>com.atlassian.servicedesk.plugins.approvals.internal.customfield.ApprovalsCFValue@2a6f967b</t>
  </si>
  <si>
    <t>Response to FASB Invitation to Comment â€“ Recognition of IntangiblesÂ </t>
  </si>
  <si>
    <t>https://rpc.cfainstitute.org/policy/comment-letters/2025-2029/fasb-comment-recognition-of-intangibles</t>
  </si>
  <si>
    <t>0|i0ztkx:</t>
  </si>
  <si>
    <t>10252_*:*_1_*:*_784551987_*|*_10123_*:*_1_*:*_656_*|*_10226_*:*_1_*:*_0</t>
  </si>
  <si>
    <t>27/May/25 2:16 PM;623872a39b54ec0068af7a3b;I do not have this letter just yet, but it will likely be coming in the next few days.  Iâ€™m on PTO starting 5/29 until 6/4, so I wanted to be sure to get the process started.</t>
  </si>
  <si>
    <t>28/May/25 5:02 PM;640204cd9cba7ca028783ad0;[~accountid:623872a39b54ec0068af7a3b] Iâ€™m also OOO for those same dates. I will take care of it first thing upon my return on the 4th.</t>
  </si>
  <si>
    <t>28/May/25 5:10 PM;623872a39b54ec0068af7a3b;[~accountid:640204cd9cba7ca028783ad0] Sounds good! I will add send the letter when I receive it.</t>
  </si>
  <si>
    <t>05/Jun/25 10:55 AM;640204cd9cba7ca028783ad0;[~accountid:623872a39b54ec0068af7a3b]  Chris Fidler will speak to you all but in order for these comment letters to be properly tracked, the assignee should be either Matt or Sandy, depending on who is the lead author.  That way your team/group gets the credit for this piece.  Just add me as â€œstaffâ€ and when itâ€™s ready for an action for me, just @mention me in the comments.  I changed this one to Matt.</t>
  </si>
  <si>
    <t>05/Jun/25 10:57 AM;623872a39b54ec0068af7a3b;[~accountid:640204cd9cba7ca028783ad0] Understood.  I will do that moving forward!</t>
  </si>
  <si>
    <t>05/Jun/25 10:58 AM;623872a39b54ec0068af7a3b;[~accountid:640204cd9cba7ca028783ad0]  Can we adjust the description to this?
â€œCFA responds to the Financial Accounting Standards Boardâ€™s Invitation to Comment â€“ Recognition of Intangibles (File Reference No. 2024-ITC200).â€</t>
  </si>
  <si>
    <t>05/Jun/25 11:10 AM;640204cd9cba7ca028783ad0;[~accountid:623872a39b54ec0068af7a3b] That is too long.  We really need to try and keep descriptions to 60 chars (including spaces), I would suggest splitting into title and subtitle.</t>
  </si>
  <si>
    <t>05/Jun/25 11:13 AM;623872a39b54ec0068af7a3b;[~accountid:640204cd9cba7ca028783ad0] Oh sorry. I didnâ€™t mean the Titleâ€¦I meant the â€œTop-Brief Descriptionâ€ Part.</t>
  </si>
  <si>
    <t>05/Jun/25 1:46 PM;640204cd9cba7ca028783ad0;[~accountid:623872a39b54ec0068af7a3b] Gotcha,  my mistake.  Yes, that is fine.</t>
  </si>
  <si>
    <t>05/Jun/25 1:49 PM;623872a39b54ec0068af7a3b;[~accountid:640204cd9cba7ca028783ad0] This can also go on the Financial Reporting page, replacing the [IASB Financial Instruments letter|https://rpc.cfainstitute.org/policy/comment-letters/2020-2024/iasb-on-financial-instruments-with-characteristics-of-equity].</t>
  </si>
  <si>
    <t>Host and create links for letters re PCAOB</t>
  </si>
  <si>
    <t>RASITEM-1207</t>
  </si>
  <si>
    <t>Links for 10 documents, to be provided by Matt</t>
  </si>
  <si>
    <t>06/Jun/25 11:41 AM;ug:3368d89f-604c-4ca1-9803-6f51097f8555;11 ICGN letter to the US Congress on PCAOB.pdf;https://cfainstitute.atlassian.net/rest/api/3/attachment/content/265589</t>
  </si>
  <si>
    <t>06/Jun/25 11:41 AM;ug:3368d89f-604c-4ca1-9803-6f51097f8555;12 Sarasin and Partners Statement.pdf;https://cfainstitute.atlassian.net/rest/api/3/attachment/content/265586</t>
  </si>
  <si>
    <t>06/Jun/25 11:41 AM;ug:3368d89f-604c-4ca1-9803-6f51097f8555;13 CII Letter to HFS.pdf;https://cfainstitute.atlassian.net/rest/api/3/attachment/content/265590</t>
  </si>
  <si>
    <t>06/Jun/25 11:41 AM;ug:3368d89f-604c-4ca1-9803-6f51097f8555;14 Jeff Mahoney Remarks to PCAOB IAG.pdf;https://cfainstitute.atlassian.net/rest/api/3/attachment/content/265587</t>
  </si>
  <si>
    <t>06/Jun/25 11:41 AM;ug:3368d89f-604c-4ca1-9803-6f51097f8555;15 CFA Institute Letter to HFS SBC.pdf;https://cfainstitute.atlassian.net/rest/api/3/attachment/content/265588</t>
  </si>
  <si>
    <t>com.atlassian.servicedesk.plugins.approvals.internal.customfield.ApprovalsCFValue@474cd98</t>
  </si>
  <si>
    <t>Karen, can you put 10 documents on our website and provide me with the links? These should not be presented on our website or appear in Google, but should work for anyone with the link. Thank you</t>
  </si>
  <si>
    <t>https://rpc.cfainstitute.org/topics/auditing-and-assurance/pcaob-letters</t>
  </si>
  <si>
    <t>0|i105vt:</t>
  </si>
  <si>
    <t>bfa64c9d-5270-40dc-b686-54994b73c4d3</t>
  </si>
  <si>
    <t>FRPG</t>
  </si>
  <si>
    <t>Website structure/functionality</t>
  </si>
  <si>
    <t>10123_*:*_1_*:*_621_*|*_10014_*:*_1_*:*_71796074_*|*_10226_*:*_2_*:*_14048240</t>
  </si>
  <si>
    <t>05/Jun/25 11:50 AM;5f6e5975d33d76007768f925;[~accountid:640204cd9cba7ca028783ad0] I will send you the 10 documents that need to be hosted &amp; linked via email now</t>
  </si>
  <si>
    <t>05/Jun/25 3:44 PM;640204cd9cba7ca028783ad0;This page has been created.  It will remain off search and off our internal browse.  The only way to get to this page is to have the direct link.</t>
  </si>
  <si>
    <t>06/Jun/25 11:42 AM;5f6e5975d33d76007768f925;[~accountid:640204cd9cba7ca028783ad0] 
Hey, I added a few more letters to this issue. Thanks!</t>
  </si>
  <si>
    <t>07/Jul/25 9:12 AM;640204cd9cba7ca028783ad0;[~accountid:5f6e5975d33d76007768f925] Is this page complete?  I know we are keeping it off search but are all the pdfs in place?  Can we mark this ticket as complete?</t>
  </si>
  <si>
    <t>07/Jul/25 9:13 AM;5f6e5975d33d76007768f925;Yup this complete
Get Outlook for iOS&lt;https://aka.ms/o0ukef&gt;</t>
  </si>
  <si>
    <t>Capital Formation in Sub-Saharan Africa</t>
  </si>
  <si>
    <t xml:space="preserve">A follow-on to the 2019 Research Foundation piece on Africa Capital Markets. This time focused on capital formation, private sources of capital and policy recommendations to improve capital raising in the region. </t>
  </si>
  <si>
    <t>16/May/23 6:40 AM;ug:4a34609a-818e-460d-aaa7-09d088f8e19b;AAC Capital Formation Project Proposal - Author Instructions_MD.docx;https://cfainstitute.atlassian.net/rest/api/3/attachment/content/86043</t>
  </si>
  <si>
    <t>16/May/23 6:40 AM;ug:4a34609a-818e-460d-aaa7-09d088f8e19b;AAC Capital Formation Project Proposal v4 - DRAFT - Copy.docx;https://cfainstitute.atlassian.net/rest/api/3/attachment/content/86044</t>
  </si>
  <si>
    <t>16/May/23 6:40 AM;ug:4a34609a-818e-460d-aaa7-09d088f8e19b;AAC Capital Formation Project_Recruitment brief.docx;https://cfainstitute.atlassian.net/rest/api/3/attachment/content/86045</t>
  </si>
  <si>
    <t>16/May/23 6:40 AM;ug:4a34609a-818e-460d-aaa7-09d088f8e19b;CFAI_AAC_Capital Formation_Author induction (2023-04-04).pptx;https://cfainstitute.atlassian.net/rest/api/3/attachment/content/86046</t>
  </si>
  <si>
    <t>28/May/25 10:53 AM;27fed337-ed02-4120-a9d9-636216635133;CapitalFormationinAfrica_ACaseforPrivateMarkets_Online.pdf;https://cfainstitute.atlassian.net/rest/api/3/attachment/content/261850</t>
  </si>
  <si>
    <t>27/May/25 1:43 PM;27fed337-ed02-4120-a9d9-636216635133;CapitalFormationinAfrica_Botswana_Online.pdf;https://cfainstitute.atlassian.net/rest/api/3/attachment/content/261402</t>
  </si>
  <si>
    <t>27/May/25 1:43 PM;27fed337-ed02-4120-a9d9-636216635133;CapitalFormationinAfrica_Ethiopia_Online.pdf;https://cfainstitute.atlassian.net/rest/api/3/attachment/content/261412</t>
  </si>
  <si>
    <t>27/May/25 1:43 PM;27fed337-ed02-4120-a9d9-636216635133;CapitalFormationinAfrica_Kenya_Online.pdf;https://cfainstitute.atlassian.net/rest/api/3/attachment/content/261407</t>
  </si>
  <si>
    <t>27/May/25 1:43 PM;27fed337-ed02-4120-a9d9-636216635133;CapitalFormationinAfrica_Mauritius_Online.pdf;https://cfainstitute.atlassian.net/rest/api/3/attachment/content/261403</t>
  </si>
  <si>
    <t>27/May/25 1:43 PM;27fed337-ed02-4120-a9d9-636216635133;CapitalFormationinAfrica_Nigeria_Online.pdf;https://cfainstitute.atlassian.net/rest/api/3/attachment/content/261408</t>
  </si>
  <si>
    <t>28/May/25 10:53 AM;27fed337-ed02-4120-a9d9-636216635133;CapitalFormationinAfrica_SouthAfrica_Online.pdf;https://cfainstitute.atlassian.net/rest/api/3/attachment/content/261849</t>
  </si>
  <si>
    <t>27/May/25 1:43 PM;27fed337-ed02-4120-a9d9-636216635133;CapitalFormationinAfrica_Uganda_Online.pdf;https://cfainstitute.atlassian.net/rest/api/3/attachment/content/261405</t>
  </si>
  <si>
    <t>27/May/25 1:43 PM;27fed337-ed02-4120-a9d9-636216635133;CapitalFormationinAfrica_WestAfrica_Online.pdf;https://cfainstitute.atlassian.net/rest/api/3/attachment/content/261411</t>
  </si>
  <si>
    <t>27/May/25 1:43 PM;27fed337-ed02-4120-a9d9-636216635133;CapitalFormationinAfrica_Zambia_Online.pdf;https://cfainstitute.atlassian.net/rest/api/3/attachment/content/261410</t>
  </si>
  <si>
    <t>27/May/25 1:43 PM;27fed337-ed02-4120-a9d9-636216635133;CapitalFormationinAfrica_Zimbabwe_Online.pdf;https://cfainstitute.atlassian.net/rest/api/3/attachment/content/261406</t>
  </si>
  <si>
    <t>19/May/25 10:33 AM;27fed337-ed02-4120-a9d9-636216635133;Overview_Capital Formation in Africa.docx;https://cfainstitute.atlassian.net/rest/api/3/attachment/content/258272</t>
  </si>
  <si>
    <t>27/May/25 1:43 PM;27fed337-ed02-4120-a9d9-636216635133;RPC-Page-Request-Form_CapitalFormationinAfrica.docx;https://cfainstitute.atlassian.net/rest/api/3/attachment/content/261414</t>
  </si>
  <si>
    <t>09/Jun/25 1:59 PM;27fed337-ed02-4120-a9d9-636216635133;RPC_CapitalFormationinAfrica_SummaryBooklet_Online.pdf;https://cfainstitute.atlassian.net/rest/api/3/attachment/content/266192</t>
  </si>
  <si>
    <t>09/Jun/25 2:27 PM;4da258d7-d989-485e-9017-3890935ca1c9;image-20250609-182730.png;https://cfainstitute.atlassian.net/rest/api/3/attachment/content/266205</t>
  </si>
  <si>
    <t>com.atlassian.servicedesk.plugins.approvals.internal.customfield.ApprovalsCFValue@178de575</t>
  </si>
  <si>
    <t>https://rpc.cfainstitute.org/research/reports/2025/capital-formation-africa</t>
  </si>
  <si>
    <t>0|i0ej2f:</t>
  </si>
  <si>
    <t>Sammya ZamZam</t>
  </si>
  <si>
    <t>Serena Espeute</t>
  </si>
  <si>
    <t>5f6e594246a2ed0072176741</t>
  </si>
  <si>
    <t>6322162ced8abffd7ffcf19e</t>
  </si>
  <si>
    <t>10123_*:*_1_*:*_513_*|*_10226_*:*_1_*:*_0_*|*_10225_*:*_1_*:*_57379808775</t>
  </si>
  <si>
    <t xml:space="preserve">16/May/23 6:37 AM;5f6e597f06e34200713539bb;We have found a number of interested people for authoring each chapter. </t>
  </si>
  <si>
    <t xml:space="preserve">16/May/23 6:38 AM;5f6e597f06e34200713539bb;[~accountid:5f6e594246a2ed0072176741] initiated a weekly and open catch-up call to discuss progress with authors. </t>
  </si>
  <si>
    <t xml:space="preserve">13/Jun/23 4:56 AM;5f6e597f06e34200713539bb;Latest developments included the signing of a research agreement with each authors involved. Also provided them with a letter of engagement they can use locally to facilitate reaching out to local institutions and market firms. </t>
  </si>
  <si>
    <t xml:space="preserve">28/Jul/23 10:32 AM;5f6e597f06e34200713539bb;We are expecting to receive the first series of v1 drafts from authors at end-July and beginning of August. </t>
  </si>
  <si>
    <t xml:space="preserve">09/Aug/23 11:59 AM;5f6e597f06e34200713539bb;We have started receiving v1 drafts from the authors. We are currently going through them with a view to amalgamating all of these chapters into a coherent whole research paper. The introduction will aim to provide overarching messages. And we are hoping to obtain that an organisation such as AFDB or ASEA will write a foreword. </t>
  </si>
  <si>
    <t xml:space="preserve">18/Aug/23 12:07 PM;5f6e597f06e34200713539bb;As of this date, we have obtained v1 drafts for 6 markets: Botswana, Ethiopia, Kenya, South Africa, Zambia, Zimbabwe. We are evaluating each one and will have questions for the authors. </t>
  </si>
  <si>
    <t>09/Mar/25 3:54 PM;63d022b64a3c3294ac04413d;3/9/2025 I sent Overview copy approved by OF to JC for copy editing</t>
  </si>
  <si>
    <t>25/Mar/25 6:45 AM;5f6e592ced55c7006af8c473;Hi - I see this is in production now.  Is 20 May still target date? Thank you.</t>
  </si>
  <si>
    <t>13/May/25 11:29 AM;640204cd9cba7ca028783ad0;[~accountid:5f6e592ced55c7006af8c473] reach out when you are back in the office so we can sync on timing of publishing this report.  I added the link above.</t>
  </si>
  <si>
    <t>13/May/25 1:54 PM;5f6e592ced55c7006af8c473;[~accountid:640204cd9cba7ca028783ad0] Weâ€™re proposing 29 May on the PR side, so we can issue the PR to synch with Olivierâ€™s roundtable event of the same date.  So that likely means putting the report online the night before.</t>
  </si>
  <si>
    <t>19/May/25 10:34 AM;712020:5f0712d6-fc59-4382-97dc-6ab849ef72c9;Hi [~accountid:640204cd9cba7ca028783ad0] The approved Overview document has been added to the ticket, thanks!</t>
  </si>
  <si>
    <t>27/May/25 1:45 PM;712020:5f0712d6-fc59-4382-97dc-6ab849ef72c9;Hi [~accountid:640204cd9cba7ca028783ad0] I just uploaded:
* Page Request Form
* Full Online-ready paper
* Individual chapter pdfs for each country.
Please let me know if there are any updates youâ€™d like to see!</t>
  </si>
  <si>
    <t>28/May/25 3:36 PM;640204cd9cba7ca028783ad0;Publishing at 4:30 PM ET today but figured Iâ€™d go ahead and close out this ticket.</t>
  </si>
  <si>
    <t>09/Jun/25 2:03 PM;712020:5f0712d6-fc59-4382-97dc-6ab849ef72c9;Hi [~accountid:640204cd9cba7ca028783ad0] Thereâ€™s been one requested page update for this project: to make available online the four-page booklet produced and printed for the event.
I have attached the pdf, called â€œRPC_CapitalFormationinAfrica_SummaryBooklet_Online.pdfâ€ 
Will this work for the URL: â€œCapital Formation in Africa: A Case for Private Markets (Short Summary Booklet)â€?
Thanks!</t>
  </si>
  <si>
    <t xml:space="preserve">09/Jun/25 2:08 PM;640204cd9cba7ca028783ad0;[~accountid:712020:5f0712d6-fc59-4382-97dc-6ab849ef72c9] actually that is too long.  Does this need itâ€™s own publication page, or can I just add it as a derivative piece on the main report page?  </t>
  </si>
  <si>
    <t>09/Jun/25 2:16 PM;63d022b64a3c3294ac04413d;[~accountid:640204cd9cba7ca028783ad0] [~accountid:712020:5f0712d6-fc59-4382-97dc-6ab849ef72c9] Guys, the â€œbookletâ€ should be a derivative piece on the report page, IMO</t>
  </si>
  <si>
    <t>09/Jun/25 2:17 PM;712020:5f0712d6-fc59-4382-97dc-6ab849ef72c9;[~accountid:640204cd9cba7ca028783ad0] Aha, could we shorten it, dropping the subtitle? â€œCapital Formation in Africa (Short Summary Booklet)â€
And I agree with Mark, this should be on the main reportâ€™s page.</t>
  </si>
  <si>
    <t>09/Jun/25 2:18 PM;640204cd9cba7ca028783ad0;[~accountid:712020:5f0712d6-fc59-4382-97dc-6ab849ef72c9] title length wonâ€™t matter if we are adding as a derivative piece.  It only matters for the H1 and url. But Iâ€™ll use this suggestion.</t>
  </si>
  <si>
    <t>09/Jun/25 2:19 PM;640204cd9cba7ca028783ad0;Adding the summary booklet now.</t>
  </si>
  <si>
    <t>09/Jun/25 2:20 PM;712020:5f0712d6-fc59-4382-97dc-6ab849ef72c9;[~accountid:640204cd9cba7ca028783ad0] Perfect! Thanks, Karen.</t>
  </si>
  <si>
    <t>09/Jun/25 2:27 PM;640204cd9cba7ca028783ad0;Let me know if you feel it should go above the Author page:
!image-20250609-182730.png|width=842,height=318,alt="image-20250609-182730.png"!</t>
  </si>
  <si>
    <t>Asset Owner Survey Blog - Market Integrity Insights</t>
  </si>
  <si>
    <t>com.atlassian.servicedesk.plugins.approvals.internal.customfield.ApprovalsCFValue@56fd82cb</t>
  </si>
  <si>
    <t>https://blogs.cfainstitute.org/marketintegrity/2025/05/21/2024-asset-owner-survey-transparency-benchmarks-and-the-gips-standards/</t>
  </si>
  <si>
    <t>0|i0ytg1:</t>
  </si>
  <si>
    <t>10123_*:*_1_*:*_511_*|*_10226_*:*_1_*:*_0_*|*_10225_*:*_1_*:*_339618621</t>
  </si>
  <si>
    <t>FAJ Article: A Fractional Solution to a Stock Market Mystery</t>
  </si>
  <si>
    <t>Justin McCrary</t>
  </si>
  <si>
    <t>Robert Bartlett</t>
  </si>
  <si>
    <t>Robert Bartlett, 
Justin McCrary, 
Maureen O'Hara, Cornell University
Starting in February 2021, surging volume in Berkshire Hathaway-A mystified market watchers. Averaging 375 shares for a decade, daily volume rose dramatically reaching as much as 20,000 shares, only to plummet nine-fold in June 2024. We demonstrate that the increased volume was nonexistentâ€”the result of FINRA reporting rules, retail trading, and fractional shares. Phantom volume created dislocations in BRK.Aâ€™s relationship to BRK.B, missed arbitrage opportunities, higher trading costs, and incentivized manipulation. Its subsequent reduction was also due to regulatory change. We argue that short-sighted regulations impose a new â€œlimit to arbitrageâ€, and that improving transparency in the national market system is the real mystery to solve.</t>
  </si>
  <si>
    <t>11/Sep/25 6:18 PM;27fed337-ed02-4120-a9d9-636216635133;In Practice_Bartlett_Fractional Solution_Online.pdf;https://cfainstitute.atlassian.net/rest/api/3/attachment/content/305202</t>
  </si>
  <si>
    <t>11/Sep/25 6:18 PM;27fed337-ed02-4120-a9d9-636216635133;In Practice_Bartlett_Fractional Solution_Online_Watermarked.pdf;https://cfainstitute.atlassian.net/rest/api/3/attachment/content/305203</t>
  </si>
  <si>
    <t>22/May/25 6:05 PM;ug:5c12e61d-5671-436a-8eb8-6eefe80dc9b7;O'Hara_RPC-Page-Request-Form-2025.docx;https://cfainstitute.atlassian.net/rest/api/3/attachment/content/260260</t>
  </si>
  <si>
    <t>22/May/25 5:58 PM;ug:5c12e61d-5671-436a-8eb8-6eefe80dc9b7;UFAJ_A_2489924_J.xml;https://cfainstitute.atlassian.net/rest/api/3/attachment/content/260257</t>
  </si>
  <si>
    <t>com.atlassian.servicedesk.plugins.approvals.internal.customfield.ApprovalsCFValue@2cfa086e</t>
  </si>
  <si>
    <t>https://rpc.cfainstitute.org/research/financial-analysts-journal/2025/fractional-solution-stock-market-mystery</t>
  </si>
  <si>
    <t>0|i0y6mx:</t>
  </si>
  <si>
    <t>10123_*:*_1_*:*_496_*|*_10226_*:*_1_*:*_0</t>
  </si>
  <si>
    <t xml:space="preserve">22/May/25 6:05 PM;70121:e0be27e0-24cc-49b7-9ffb-1f11278694f7;[~accountid:640204cd9cba7ca028783ad0] Iâ€™ve attached the files for the FAJ article that I mentioned yesterday. </t>
  </si>
  <si>
    <t>11/Sep/25 6:19 PM;712020:5f0712d6-fc59-4382-97dc-6ab849ef72c9;Hi [~accountid:640204cd9cba7ca028783ad0] [~accountid:63d022b64a3c3294ac04413d] The online-ready and also the watermarked version of the Fractional Solution In Practice have been added to the ticket. This ready for publication, but can go out early next week, per the project schedule, if preferred. Thanks!</t>
  </si>
  <si>
    <t>12/Sep/25 8:52 AM;640204cd9cba7ca028783ad0;[~accountid:712020:5f0712d6-fc59-4382-97dc-6ab849ef72c9] completed</t>
  </si>
  <si>
    <t>Add Comment Letter - FASB Financial KPIs</t>
  </si>
  <si>
    <t>09/May/25 5:13 PM;ug:5476cc11-6f65-4975-83e6-7f375bc52195;FASB Financial KPIs ITC Response-RPC-Page-Request-Form-2025.docx;https://cfainstitute.atlassian.net/rest/api/3/attachment/content/254948</t>
  </si>
  <si>
    <t>09/May/25 5:13 PM;ug:5476cc11-6f65-4975-83e6-7f375bc52195;FASB Financial KPIs ITC Response.pdf;https://cfainstitute.atlassian.net/rest/api/3/attachment/content/254949</t>
  </si>
  <si>
    <t>com.atlassian.servicedesk.plugins.approvals.internal.customfield.ApprovalsCFValue@b810bf0</t>
  </si>
  <si>
    <t>Response to FASB Invitation to Comment â€“ Financial KPIs</t>
  </si>
  <si>
    <t>https://rpc.cfainstitute.org/policy/comment-letters/2025-2029/response-fasb-invitation-to-comment-financial-kpis</t>
  </si>
  <si>
    <t>0|i0z89t:</t>
  </si>
  <si>
    <t>10123_*:*_1_*:*_505_*|*_10226_*:*_1_*:*_0</t>
  </si>
  <si>
    <t>19/May/25 5:08 PM;640204cd9cba7ca028783ad0;[~accountid:623872a39b54ec0068af7a3b] I never got a notification on this one.  Is this new and ready to be posted?</t>
  </si>
  <si>
    <t>19/May/25 5:17 PM;623872a39b54ec0068af7a3b;[~accountid:640204cd9cba7ca028783ad0] Yes. This can be posted.</t>
  </si>
  <si>
    <t>FAJ Article: True Value Investing in the Corporate Bond Market</t>
  </si>
  <si>
    <t>Patrick Houweling</t>
  </si>
  <si>
    <t>Philip Messow</t>
  </si>
  <si>
    <t>Robbert-Jan 't Hoen</t>
  </si>
  <si>
    <t>Robbert-Jan â€˜t Hoen, CFA, is a senior quantitative researcher in the Quantitative Fixed Income team at Robeco in Rotterdam, The Netherlands. Patrick Houweling is a managing director in the Quantitative Fixed Income team at Robeco in Rotterdam, The Netherlands. Philip Messow is a director in the Quantitative Fixed Income team at Robeco in Rotterdam, The Netherlands.
Value investing in the corporate bond market aims to identify mispricings by determining to which extent a bondâ€™s credit spread compensates for its risk. By decomposing returns into a risk-taking and a repricing component, we show that existing value factors earn not only from capturing mispricings but also substantially from taking more risk. To better control for risk, we construct a value factor based on an ensemble of machine learning methods. We find that it earns less from risk-taking and more from repricing and is thus closer to a â€œtrueâ€ value factor. It also delivers the highest returns after costs. Key highlights 1. We argue that a â€œtrueâ€ value factor should earn most of its return from capturing mispricings and not from taking more risk. 2. We find that existing value factors from the literature earn substantially from taking more risk. 3. We introduce a machine learning-based value factor, whose performance is driven less by risk and more by repricing and is thus closer to a â€œtrueâ€ value factor.</t>
  </si>
  <si>
    <t>09/May/25 6:38 PM;ug:5c12e61d-5671-436a-8eb8-6eefe80dc9b7;FAJ 't Hoen_RPC-Page-Request-Form-2025.docx;https://cfainstitute.atlassian.net/rest/api/3/attachment/content/254956</t>
  </si>
  <si>
    <t>13/Aug/25 2:55 PM;27fed337-ed02-4120-a9d9-636216635133;InPractice_Hoen_TrueValueInvestingintheCorporateBondMarket_Online.pdf;https://cfainstitute.atlassian.net/rest/api/3/attachment/content/293375</t>
  </si>
  <si>
    <t>13/Aug/25 2:55 PM;27fed337-ed02-4120-a9d9-636216635133;InPractice_Hoen_TrueValueInvestingintheCorporateBondMarket_Online_watermarked.pdf;https://cfainstitute.atlassian.net/rest/api/3/attachment/content/293376</t>
  </si>
  <si>
    <t>09/May/25 6:38 PM;ug:5c12e61d-5671-436a-8eb8-6eefe80dc9b7;UFAJ_A_2483183_J.xml;https://cfainstitute.atlassian.net/rest/api/3/attachment/content/254958</t>
  </si>
  <si>
    <t>com.atlassian.servicedesk.plugins.approvals.internal.customfield.ApprovalsCFValue@2691f2d7</t>
  </si>
  <si>
    <t>https://rpc.cfainstitute.org/research/financial-analysts-journal/2025/true-value-investing</t>
  </si>
  <si>
    <t>0|i0y6bd:</t>
  </si>
  <si>
    <t>10123_*:*_1_*:*_586_*|*_10226_*:*_1_*:*_0</t>
  </si>
  <si>
    <t>13/Aug/25 2:56 PM;712020:5f0712d6-fc59-4382-97dc-6ab849ef72c9;Hi [~accountid:640204cd9cba7ca028783ad0] The In Practice derivative files for this FAJ article have also been finalized. Attaching here (Online version and watermarked version). Let me know if thereâ€™s anything else this need, thanks!</t>
  </si>
  <si>
    <t>14/Aug/25 9:36 AM;640204cd9cba7ca028783ad0;[~accountid:63d022b64a3c3294ac04413d] [~accountid:712020:5f0712d6-fc59-4382-97dc-6ab849ef72c9] this IP has been added.  Iâ€™ve alerted Jon to both.</t>
  </si>
  <si>
    <t>Asset Owner Survey</t>
  </si>
  <si>
    <t xml:space="preserve">Conduct a survey of asset owners for compliance with the GIPS standards and issue a report on the survey results. </t>
  </si>
  <si>
    <t>19/May/25 1:05 PM;27fed337-ed02-4120-a9d9-636216635133;2024 Asset Owner Performance Survey Report_Online.pdf;https://cfainstitute.atlassian.net/rest/api/3/attachment/content/258384</t>
  </si>
  <si>
    <t>15/May/25 11:13 AM;27fed337-ed02-4120-a9d9-636216635133;2024 Asset Owner Performance Survey Report_Overview.docx;https://cfainstitute.atlassian.net/rest/api/3/attachment/content/256999</t>
  </si>
  <si>
    <t>15/May/25 11:13 AM;27fed337-ed02-4120-a9d9-636216635133;RPC-Page-Request-Form_GIPS_2024AssetOwnerSurveyReport.docx;https://cfainstitute.atlassian.net/rest/api/3/attachment/content/256998</t>
  </si>
  <si>
    <t>com.atlassian.servicedesk.plugins.approvals.internal.customfield.ApprovalsCFValue@4241dd17</t>
  </si>
  <si>
    <t>GIPSÂ® Standards Asset Owner Performance Survey Report â€” September 2024</t>
  </si>
  <si>
    <t>https://rpc.cfainstitute.org/research/surveys/2025/gips-standards-asset-owner-survey</t>
  </si>
  <si>
    <t>0|i0mh8f:</t>
  </si>
  <si>
    <t>Industry Outreach activities</t>
  </si>
  <si>
    <t>10123_*:*_1_*:*_467_*|*_10014_*:*_1_*:*_77503258_*|*_10226_*:*_2_*:*_34989086317</t>
  </si>
  <si>
    <t>04/Nov/24 3:51 PM;712020:5f0712d6-fc59-4382-97dc-6ab849ef72c9;Adjusted tier to reflect November Pipeline Report update.</t>
  </si>
  <si>
    <t>15/May/25 10:52 AM;5f6e592aad3484006aa2f5a9;I added an end date.  It is final and should be added to the website shortly.</t>
  </si>
  <si>
    <t>15/May/25 11:14 AM;712020:5f0712d6-fc59-4382-97dc-6ab849ef72c9;Hi [~accountid:640204cd9cba7ca028783ad0] Just uploaded the Online-ready paper, Page Request form, and the separate overview text document. Let me know if thereâ€™s anything I can help with!</t>
  </si>
  <si>
    <t xml:space="preserve">16/May/25 8:26 AM;640204cd9cba7ca028783ad0;[~accountid:5f6e592aad3484006aa2f5a9] just so you are aware, I did not have time to build this page yesterday.  Had a lot of other work to focus on so will build this today and publish Monday morning. </t>
  </si>
  <si>
    <t>16/May/25 8:36 AM;640204cd9cba7ca028783ad0;Noting here: Chris would like to publish the Asset Owner Survey Report on the performance page of the RPC and replace one of the market blogs on the top row â€“ Reality Check of Markets II.Â  [Performance Measurement &amp; Attribution | Research &amp; Policy Center|https://nam12.safelinks.protection.outlook.com/?url=https%3A%2F%2Frpc.cfainstitute.org%2Ftopics%2Fperformance-attribution&amp;data=05%7C02%7Ckaren.pickering%40cfainstitute.org%7C818b999cd2294d8e238108dd946631c6%7C53a818f111e046388863b78b176399bd%7C0%7C0%7C638829888836230582%7CUnknown%7CTWFpbGZsb3d8eyJFbXB0eU1hcGkiOnRydWUsIlYiOiIwLjAuMDAwMCIsIlAiOiJXaW4zMiIsIkFOIjoiTWFpbCIsIldUIjoyfQ%3D%3D%7C0%7C%7C%7C&amp;sdata=deT%2FLa%2BVD4wjxes%2FThYWoLbDsTMVqrgONFiu%2FTtj0mc%3D&amp;reserved=0].Â  Please place it as the first tile and move the rest down.Â </t>
  </si>
  <si>
    <t>16/May/25 10:15 AM;640204cd9cba7ca028783ad0;The URL for the report is added above.</t>
  </si>
  <si>
    <t>19/May/25 1:06 PM;712020:5f0712d6-fc59-4382-97dc-6ab849ef72c9;Hi [~accountid:640204cd9cba7ca028783ad0] Iâ€™ve re-uploaded the full Online-ready pdf, now with the odd bookmarks removed. This can replace the version currently published on RPC site.</t>
  </si>
  <si>
    <t>MI blog - "Decoding the HKEX IPO Consultation: Our Key Takeaways"</t>
  </si>
  <si>
    <t>The Advocacy Team has worked with Monica and Willis from CFA HK again on blog article, following our recent regulatory engagement with HKEX. We believe it would be a good fit for the Market Integrity section of RPC.</t>
  </si>
  <si>
    <t>com.atlassian.servicedesk.plugins.approvals.internal.customfield.ApprovalsCFValue@585469bc</t>
  </si>
  <si>
    <t>https://blogs.cfainstitute.org/marketintegrity/2025/05/19/decoding-the-hkex-ipo-consultation-our-key-takeaways/</t>
  </si>
  <si>
    <t>0|i0yv0h:</t>
  </si>
  <si>
    <t>10123_*:*_1_*:*_509_*|*_10226_*:*_1_*:*_0</t>
  </si>
  <si>
    <t>29/Apr/25 1:29 PM;623b28a9761efb0069cd93b0; [~accountid:63b85e2ad3aeefa40544a212] The blog article draft, which requires your review and further handling for publication, is shared via email. I've tentatively titled it "Decoding the HKEX IPO Consultation: Our Key Takeaways" and would welcome your thoughts on this title or any other suggestions you might have. Thank you very much for your help!</t>
  </si>
  <si>
    <t>FAJ Article: A Latent Factor Cash Flow Model for Alternative Investment Funds</t>
  </si>
  <si>
    <t>Misha van Beek</t>
  </si>
  <si>
    <t>Wen Cao</t>
  </si>
  <si>
    <t>Wen Cao, BlackRock, Inc.
Misha van Beek, Bayesline, Inc.
We developed an innovative method to assess the cash flow risk faced by LPsÂ in private investment funds, including private equity, real estate, private credit, and infrastructure. Our model enhances the Takahashi-AlexanderÂ model by incorporating both systematic latent factors--broad economic drivers that influence cash flow patterns across fundsâ€”and idiosyncratic sources of randomness unique to individual funds into the capital call rate and distribution rate, as well as a factor-based public market equivalent framework to the growth rate of the TA model. This structure allows us to connect theseÂ rates to the economic environment, enabling comprehensive economic scenario analysis and stress testing. Finally, we demonstrate how the model can be applied to conduct stress testing and design commitment strategies with scenarios and manage multi-asset portfolio risk.</t>
  </si>
  <si>
    <t>13/May/25 3:30 PM;ug:5c12e61d-5671-436a-8eb8-6eefe80dc9b7;Cao_RPC-Page-Request-Form-2025.docx;https://cfainstitute.atlassian.net/rest/api/3/attachment/content/256072</t>
  </si>
  <si>
    <t>13/May/25 3:32 PM;ug:5c12e61d-5671-436a-8eb8-6eefe80dc9b7;UFAJ_A_2489923_J.xml;https://cfainstitute.atlassian.net/rest/api/3/attachment/content/256074</t>
  </si>
  <si>
    <t>com.atlassian.servicedesk.plugins.approvals.internal.customfield.ApprovalsCFValue@27ebe95</t>
  </si>
  <si>
    <t>https://rpc.cfainstitute.org/research/financial-analysts-journal/2025/latent-factor-cash-flow-model</t>
  </si>
  <si>
    <t>0|i0y6mh:</t>
  </si>
  <si>
    <t>10123_*:*_1_*:*_601_*|*_10226_*:*_1_*:*_0</t>
  </si>
  <si>
    <t>13/May/25 3:32 PM;70121:e0be27e0-24cc-49b7-9ffb-1f11278694f7;[~accountid:640204cd9cba7ca028783ad0] this one went live today on T&amp;F.</t>
  </si>
  <si>
    <t>FAJ Article: Excess Return Profiles for Stocks Purchased by Active Equity Managers</t>
  </si>
  <si>
    <t>Anna von Reibnitz</t>
  </si>
  <si>
    <t>Bruce Grundy</t>
  </si>
  <si>
    <t>Geoffrey J. Warren</t>
  </si>
  <si>
    <t>Jo Drienko</t>
  </si>
  <si>
    <t>Jo Drienko, Bruce Grundy, Anna von Reibnitz , Geoffrey J. Warren 
Australian National University Acton, ACT AUSTRALIA
We demonstrate how forming time profiles of the excess returns on stocks purchased by active equity funds reveals the horizon and magnitude of value-add from investment signals. This provides insights into the nature of those signals and how they might be best implemented. We illustrate the approach for both individual funds and categories of funds, showing that purchases by small-cap funds and value funds deliver outperformance versus their style benchmarks that accrues over long horizons while purchases by growth funds and high turnover funds outperform their style benchmarks over shorter horizons. Our analysis also highlights the importance of benchmark choice.</t>
  </si>
  <si>
    <t>13/May/25 3:39 PM;ug:5c12e61d-5671-436a-8eb8-6eefe80dc9b7;UFAJ_A_2485862_J.xml;https://cfainstitute.atlassian.net/rest/api/3/attachment/content/256077</t>
  </si>
  <si>
    <t>13/May/25 3:39 PM;ug:5c12e61d-5671-436a-8eb8-6eefe80dc9b7;von Reibnitz_RPC-Page-Request-Form-2025.docx;https://cfainstitute.atlassian.net/rest/api/3/attachment/content/256078</t>
  </si>
  <si>
    <t>com.atlassian.servicedesk.plugins.approvals.internal.customfield.ApprovalsCFValue@1408c705</t>
  </si>
  <si>
    <t>https://rpc.cfainstitute.org/research/financial-analysts-journal/2025/excess-return-profiles</t>
  </si>
  <si>
    <t>0|i0y6jl:</t>
  </si>
  <si>
    <t>10123_*:*_1_*:*_553_*|*_10226_*:*_1_*:*_0</t>
  </si>
  <si>
    <t>13/May/25 3:40 PM;70121:e0be27e0-24cc-49b7-9ffb-1f11278694f7;[~accountid:640204cd9cba7ca028783ad0] This article went live yesterday.</t>
  </si>
  <si>
    <t>FAJ Article: The Cross-Section of Corporate Bond Returns: The Pre-World War I Evidence</t>
  </si>
  <si>
    <t>Kevin Van Mencxel</t>
  </si>
  <si>
    <t>Kevin Van Mencxel, Universiteit Antwerpen Belgium
What explains the cross-sectional variation in corporate bond returns? This paper uses novel hand-collected data from the Brussels Stock Exchange from January 1868 through July 1914 to examine the cross-section of corporate bond returns out-of_x0002_sample. Results over this pre-OTC era generally differ from modern OTC bond market results. Momentum carries significant premia. There is evidence of a weak long-term reversal effect. In contrast, there is no reliable relation between downside risk, credit quality, illiquidity, or book-to-market, and returns. Overall, the out-of-sample evidence reveals a perspective consistent to the argument of a credibility crisis in corporate bond return anomalies.</t>
  </si>
  <si>
    <t>09/May/25 6:35 PM;ug:5c12e61d-5671-436a-8eb8-6eefe80dc9b7;FAJ Van Mencxel_RPC-Page-Request-Form-2025.docx;https://cfainstitute.atlassian.net/rest/api/3/attachment/content/254955</t>
  </si>
  <si>
    <t>13/Aug/25 2:45 PM;27fed337-ed02-4120-a9d9-636216635133;InPractice_Van Mencxel_Cross-SectionofCorporateBondReturns_Online.pdf;https://cfainstitute.atlassian.net/rest/api/3/attachment/content/293371</t>
  </si>
  <si>
    <t>13/Aug/25 2:45 PM;27fed337-ed02-4120-a9d9-636216635133;InPractice_Van Mencxel_Cross-SectionofCorporateBondReturns_Online_watermarked.pdf;https://cfainstitute.atlassian.net/rest/api/3/attachment/content/293372</t>
  </si>
  <si>
    <t>09/May/25 6:27 PM;ug:5c12e61d-5671-436a-8eb8-6eefe80dc9b7;UFAJ_A_2485680_J.xml;https://cfainstitute.atlassian.net/rest/api/3/attachment/content/254954</t>
  </si>
  <si>
    <t>com.atlassian.servicedesk.plugins.approvals.internal.customfield.ApprovalsCFValue@f082a0f</t>
  </si>
  <si>
    <t>https://rpc.cfainstitute.org/research/financial-analysts-journal/2025/cross-section-of-corporate-bond-returns</t>
  </si>
  <si>
    <t>0|i0y6ix:</t>
  </si>
  <si>
    <t>10123_*:*_1_*:*_469_*|*_10226_*:*_1_*:*_0</t>
  </si>
  <si>
    <t>09/May/25 6:28 PM;70121:e0be27e0-24cc-49b7-9ffb-1f11278694f7;[~accountid:640204cd9cba7ca028783ad0] this went live on 6 May on T&amp;F site.</t>
  </si>
  <si>
    <t>12/May/25 8:36 AM;640204cd9cba7ca028783ad0;[~accountid:63d022b64a3c3294ac04413d] could you find out page placement?  Thank You</t>
  </si>
  <si>
    <t>13/Aug/25 2:45 PM;712020:5f0712d6-fc59-4382-97dc-6ab849ef72c9;Hi [~accountid:640204cd9cba7ca028783ad0] The In Practice derivatives for this FAJ article have been finalized. Iâ€™ve just attached the Online and watermarked pdfs. Thanks!</t>
  </si>
  <si>
    <t>14/Aug/25 8:48 AM;640204cd9cba7ca028783ad0;[~accountid:712020:5f0712d6-fc59-4382-97dc-6ab849ef72c9] and [~accountid:63d022b64a3c3294ac04413d]  this in practice has been added.</t>
  </si>
  <si>
    <t xml:space="preserve">14/Aug/25 8:51 AM;63d022b64a3c3294ac04413d;[~accountid:640204cd9cba7ca028783ad0] Thanks Karen. Would you please let Jon know it's up. </t>
  </si>
  <si>
    <t>Sustainability Story Podcast episode with Steve Waygood from Aviva Investors</t>
  </si>
  <si>
    <t>Paul Moody will interview Steve Waygood from Aviva Investors for the May episode of the Sustainability Story Podcast on building a sustainable financial system.</t>
  </si>
  <si>
    <t>com.atlassian.servicedesk.plugins.approvals.internal.customfield.ApprovalsCFValue@5c91b0d6</t>
  </si>
  <si>
    <t>https://sites.libsyn.com/361235/site/building-a-sustainable-financial-system-with-dr-steve-waygood</t>
  </si>
  <si>
    <t>0|i0yz49:</t>
  </si>
  <si>
    <t>10252_*:*_1_*:*_0_*|*_10123_*:*_1_*:*_518</t>
  </si>
  <si>
    <t>Create link for comment letter - EFRAG ESRS Consultation</t>
  </si>
  <si>
    <t>06/May/25 11:58 AM;ug:5476cc11-6f65-4975-83e6-7f375bc52195;EFRAG ESRS Revision Comment Letter_Final.pdf;https://cfainstitute.atlassian.net/rest/api/3/attachment/content/253396</t>
  </si>
  <si>
    <t>02/May/25 12:13 PM;ug:5476cc11-6f65-4975-83e6-7f375bc52195;EFRAG ESRS Set 1 Revision Comment Letter 2025.pdf;https://cfainstitute.atlassian.net/rest/api/3/attachment/content/252461</t>
  </si>
  <si>
    <t>02/May/25 12:13 PM;ug:5476cc11-6f65-4975-83e6-7f375bc52195;EFRAG ESRS Set 1 Revision Consultation-RPC-Page-Request-Form-2025.docx;https://cfainstitute.atlassian.net/rest/api/3/attachment/content/252460</t>
  </si>
  <si>
    <t>com.atlassian.servicedesk.plugins.approvals.internal.customfield.ApprovalsCFValue@8bcbd0a</t>
  </si>
  <si>
    <t>https://rpc.cfainstitute.org/policy/comment-letters/2025-2029/response-efrag-call-for-input-on-esrs</t>
  </si>
  <si>
    <t>0|i0z0gh:</t>
  </si>
  <si>
    <t>10010_*:*_1_*:*_0_*|*_10123_*:*_1_*:*_519</t>
  </si>
  <si>
    <t xml:space="preserve">06/May/25 11:59 AM;623872a39b54ec0068af7a3b;Final version of the letter is attached. </t>
  </si>
  <si>
    <t>Tokenization Part II - Regulatory and policy structures &amp; implications</t>
  </si>
  <si>
    <t xml:space="preserve">In part II we aim to cover (in partnership with external author) the policy implications of adoption of tokenization, current regulatory structures, key considerations (cross-border regulation, consumer protection, KYC/AML etc.), and recommendations for policy makers. </t>
  </si>
  <si>
    <t>29/Apr/25 9:27 AM;27fed337-ed02-4120-a9d9-636216635133;Bandi_Tokenization_PartII_Online.pdf;https://cfainstitute.atlassian.net/rest/api/3/attachment/content/250986</t>
  </si>
  <si>
    <t>29/Apr/25 9:27 AM;27fed337-ed02-4120-a9d9-636216635133;Bandi_Tokenization_PartII_Overview_Approved.docx;https://cfainstitute.atlassian.net/rest/api/3/attachment/content/250984</t>
  </si>
  <si>
    <t>07/Mar/25 12:40 AM;0d816e45-20d6-4dbb-93a4-d4d6ad6fe7fc;CFAI_Tokenisation_Part II_v3 (9df5871e-ae09-48b2-a07c-00adc2acf47e).docx;https://cfainstitute.atlassian.net/rest/api/3/attachment/content/235035</t>
  </si>
  <si>
    <t>29/Apr/25 9:27 AM;27fed337-ed02-4120-a9d9-636216635133;RPC-Page-Request-Form_Bandi_Tokenization_PartII.docx;https://cfainstitute.atlassian.net/rest/api/3/attachment/content/250985</t>
  </si>
  <si>
    <t>com.atlassian.servicedesk.plugins.approvals.internal.customfield.ApprovalsCFValue@54b98d13</t>
  </si>
  <si>
    <t>An Investment Perspective on Tokenizationâ€”Part II: Policy and Regulatory Implications</t>
  </si>
  <si>
    <t>https://rpc.cfainstitute.org/research/reports/2025/investment-perspective-tokenization-part-ii</t>
  </si>
  <si>
    <t>0|i0irlb:</t>
  </si>
  <si>
    <t>10010_*:*_1_*:*_11749803146_*|*_10123_*:*_1_*:*_383_*|*_10226_*:*_1_*:*_0_*|*_10225_*:*_1_*:*_32420195387</t>
  </si>
  <si>
    <t xml:space="preserve">06/Jun/24 9:24 PM;631764f8b433b060db56d506;We have received a first draft from Giovanni. Olivier and I will review and get back to him with initial comments. </t>
  </si>
  <si>
    <t>05/Feb/25 8:36 AM;5f6e597f06e34200713539bb;For the attention of [~accountid:63d022b64a3c3294ac04413d] , [~accountid:640204cd9cba7ca028783ad0] , [~accountid:70121:e0be27e0-24cc-49b7-9ffb-1f11278694f7] , this is the Jira ticket for Part II of Tokenization. 
I am expecting a complete draft to reach you by the end of next week. 
Expect the document to be 20-25 pages in length. One or two simple diagrams to reproduce, no tables or charts. 
Editing work to start asap, so as to shorten the time to publication. 
No formatting complication. 
The time table we are working towards is for the piece to be presented along with Part I at the ALTS LA conference where I will be speaking on 17-18 March 2025.</t>
  </si>
  <si>
    <t xml:space="preserve">07/Mar/25 12:30 AM;631764f8b433b060db56d506;[~accountid:63d022b64a3c3294ac04413d] [~accountid:640204cd9cba7ca028783ad0] [~accountid:70121:e0be27e0-24cc-49b7-9ffb-1f11278694f7] [~accountid:5f6e597f06e34200713539bb] 
We have completed our review of Part II of tokenization. Please see attached final version for editing work. There will be no further changes from our end, except for a foreword which we are expecting by the end of next week. 
Please go ahead with processing this draft. 
[^CFAI_Tokenisation_Part II_v3 (9df5871e-ae09-48b2-a07c-00adc2acf47e).docx]
</t>
  </si>
  <si>
    <t xml:space="preserve">07/Mar/25 4:24 AM;5f6e597f06e34200713539bb;Hi [~accountid:5f6e592acf5999006adda59b] , keeping you as well in the loop here, for overarching research governance. If you would like to take a look at the piece, you are by definition welcome to. The piece is rather simple in its design. It is largely a policy and legal review, so the methodology is simple and straightforward. Our policy conclusions are ours and match what we have said in the past. You have been added as a Watcher, so you will receive updates about the regular operational updates. Happy to discuss. </t>
  </si>
  <si>
    <t>07/Mar/25 4:25 AM;5f6e597f06e34200713539bb;[~accountid:70121:e0be27e0-24cc-49b7-9ffb-1f11278694f7] , please modify the target completion date as you see fit, according to our recent discussion. Is mid-March plausible? Otherwise, end-March?</t>
  </si>
  <si>
    <t xml:space="preserve">22/Apr/25 7:43 AM;5f6e592ced55c7006af8c473;FYI - we will be holding a press briefing on this on Monday 5 May, 2.10 PM ET time. 
The report will therefore be going online that day.  Thank you.  </t>
  </si>
  <si>
    <t>25/Apr/25 10:07 AM;640204cd9cba7ca028783ad0;[~accountid:63d022b64a3c3294ac04413d] could you find out page placement for this?  Thank You.</t>
  </si>
  <si>
    <t>29/Apr/25 9:28 AM;712020:5f0712d6-fc59-4382-97dc-6ab849ef72c9;Hi [~accountid:640204cd9cba7ca028783ad0] The Online-ready report pdf, page request form, and separate overview text have been attached to the ticket. Please let me know if you have any trouble with the files before they go online.
As Tina notes below, this is intended to be published in the morning on May 5. Thanks!</t>
  </si>
  <si>
    <t>05/May/25 4:12 PM;640204cd9cba7ca028783ad0;This report was published on Monday, May 5th, however will be promoted on Tues am, RPC homepage and various other pages.</t>
  </si>
  <si>
    <t>Feature response for Benefits Canada Magazine</t>
  </si>
  <si>
    <t>RASITEM-1059</t>
  </si>
  <si>
    <t>Iâ€™m writing from Benefits Canada, the leading national publication for the benefits, pension and investment industries.
Iâ€™m assigning the Head to Head feature for an upcoming issue. For this feature, we basically pose a question to two industry experts and they write 300 words in response. The two responses donâ€™t have to be black and white â€” in many cases, both responses are a bit more in the grey area.
The question for this issue is: *Are there underlying risks in using AI and machine learning in pension administration and governance?*
I saw the December 2024 paper â€˜Pensions in the age of artificial intelligenceâ€™ and I thought someone at the CFA Institute would be a great respondent to the question. The deadline for this piece would be in the first week of March â€” Fri., March 7. Do you think that would be a possibility?
Iâ€™m including some links to previous Head to Head features to provide more context:
h2. [+Head to head: Should Canadian pension funds be incentivized to invest domestically?+|https://nam12.safelinks.protection.outlook.com/?url=https%3A%2F%2Fwww.benefitscanada.com%2Farchives_%2Fbenefits-canada-archive%2Fhead-to-head-should-canadian-pension-funds-be-incentivized-to-invest-domestically%2F&amp;data=05%7C02%7Cgenevieve.hayman%40cfainstitute.org%7C7ba84ea13134419ea3ab08dd45effd96%7C53a818f111e046388863b78b176399bd%7C1%7C0%7C638743619250820722%7CUnknown%7CTWFpbGZsb3d8eyJFbXB0eU1hcGkiOnRydWUsIlYiOiIwLjAuMDAwMCIsIlAiOiJXaW4zMiIsIkFOIjoiTWFpbCIsIldUIjoyfQ%3D%3D%7C0%7C%7C%7C&amp;sdata=FMKV29s0eSCiIBxoWcMIsFWDaOnOKGNMjXAF%2FRhwATU%3D&amp;reserved=0]
h2. [+Head to head: Is it time to retire the term â€˜retirement?â€™+|https://nam12.safelinks.protection.outlook.com/?url=https%3A%2F%2Fwww.benefitscanada.com%2Farchives_%2Fbenefits-canada-archive%2Fhead-to-head-is-it-time-to-retire-the-term-retirement%2F&amp;data=05%7C02%7Cgenevieve.hayman%40cfainstitute.org%7C7ba84ea13134419ea3ab08dd45effd96%7C53a818f111e046388863b78b176399bd%7C1%7C0%7C638743619250849021%7CUnknown%7CTWFpbGZsb3d8eyJFbXB0eU1hcGkiOnRydWUsIlYiOiIwLjAuMDAwMCIsIlAiOiJXaW4zMiIsIkFOIjoiTWFpbCIsIldUIjoyfQ%3D%3D%7C0%7C%7C%7C&amp;sdata=oQIL8gUpn8lxO1mKBsZZ8YV7d1PNxSCVZLgVvg5Tycs%3D&amp;reserved=0]
h2. [+Head to head: Will the governmentâ€™s super-priority bill spell the end of DB pension plans?+|https://nam12.safelinks.protection.outlook.com/?url=https%3A%2F%2Fwww.benefitscanada.com%2Farchives_%2Fbenefits-canada-archive%2Fhead-to-head-will-the-governments-super-priority-bill-spell-the-end-of-db-pension-plans%2F&amp;data=05%7C02%7Cgenevieve.hayman%40cfainstitute.org%7C7ba84ea13134419ea3ab08dd45effd96%7C53a818f111e046388863b78b176399bd%7C1%7C0%7C638743619250871859%7CUnknown%7CTWFpbGZsb3d8eyJFbXB0eU1hcGkiOnRydWUsIlYiOiIwLjAuMDAwMCIsIlAiOiJXaW4zMiIsIkFOIjoiTWFpbCIsIldUIjoyfQ%3D%3D%7C0%7C%7C%7C&amp;sdata=6Mvw5HwT3vJP9%2F2zgrUlGUc2OECI62pLUbiCl1wpK1Q%3D&amp;reserved=0]</t>
  </si>
  <si>
    <t>com.atlassian.servicedesk.plugins.approvals.internal.customfield.ApprovalsCFValue@11b3184c</t>
  </si>
  <si>
    <t>Are there underlying risks in using AI and machine learning in pension administration and governance?</t>
  </si>
  <si>
    <t>0|i0vz2v:</t>
  </si>
  <si>
    <t>Carly Knoblauch</t>
  </si>
  <si>
    <t>5f6e5987ad3484006aa2fa4b</t>
  </si>
  <si>
    <t>Media (articles, blogs, media mentions, interviews)</t>
  </si>
  <si>
    <t>10252_*:*_1_*:*_328363306_*|*_10123_*:*_1_*:*_684_*|*_10226_*:*_1_*:*_0_*|*_10225_*:*_1_*:*_1899986092</t>
  </si>
  <si>
    <t>28/Feb/25 2:24 PM;712020:854a6385-bb42-4c95-9e34-eaf7499af24d;Send draft to Carly for submission before March 7 deadline.</t>
  </si>
  <si>
    <t>04/Mar/25 9:37 AM;712020:854a6385-bb42-4c95-9e34-eaf7499af24d;Edits from Carly Knoblauch and Matt Hickerson implemented. Carly will send final version to journalist.</t>
  </si>
  <si>
    <t xml:space="preserve">02/May/25 3:58 PM;712020:854a6385-bb42-4c95-9e34-eaf7499af24d;Published here: https://www.benefitscanada.com/archives_/benefits-canada-archive/head-to-head-are-there-underlying-risks-in-using-ai-and-machine-learning-in-pension-administration-and-governance/ </t>
  </si>
  <si>
    <t>FAJ 2nd Quarter 2025 issue</t>
  </si>
  <si>
    <t>01/May/25 2:54 PM;ug:5c12e61d-5671-436a-8eb8-6eefe80dc9b7;2Q 2025 FAJ RPC-Page-Request-Form-2025.docx;https://cfainstitute.atlassian.net/rest/api/3/attachment/content/252085</t>
  </si>
  <si>
    <t>01/May/25 2:52 PM;ug:5c12e61d-5671-436a-8eb8-6eefe80dc9b7;UFAJ_I_81_2_J.pdf;https://cfainstitute.atlassian.net/rest/api/3/attachment/content/252084</t>
  </si>
  <si>
    <t>com.atlassian.servicedesk.plugins.approvals.internal.customfield.ApprovalsCFValue@212bf2ad</t>
  </si>
  <si>
    <t>https://rpc.cfainstitute.org/research/financial-analysts-journal/2025/financial-analysts-journal-second-quarter-2025-vol-81-no-2</t>
  </si>
  <si>
    <t>0|i0yz09:</t>
  </si>
  <si>
    <t>10123_*:*_1_*:*_566_*|*_10226_*:*_1_*:*_0</t>
  </si>
  <si>
    <t>01/May/25 2:55 PM;70121:e0be27e0-24cc-49b7-9ffb-1f11278694f7;[~accountid:640204cd9cba7ca028783ad0] Iâ€™ve attached the files. Please let me know if you need anything else to get the page built,</t>
  </si>
  <si>
    <t>ETFs Module 1 Brief</t>
  </si>
  <si>
    <t>Dave Nadig</t>
  </si>
  <si>
    <t>Elizabeth Kashner, CFA</t>
  </si>
  <si>
    <t xml:space="preserve">Joanne Hill </t>
  </si>
  <si>
    <t>_ETFs Evolving_:Â _A Comprehensive Guide_ (2nd Edition)
Module 1. Exchange-Traded Funds: Features and the Evolving Landscape</t>
  </si>
  <si>
    <t>05/Dec/25 4:30 PM;27fed337-ed02-4120-a9d9-636216635133;Hill_RF_Brief_2025_ETFs Evolving_Module 1_2ed_Online.pdf;https://cfainstitute.atlassian.net/rest/api/3/attachment/content/342194</t>
  </si>
  <si>
    <t>28/Apr/25 10:44 AM;27fed337-ed02-4120-a9d9-636216635133;Hill_RF_Brief_2025_ETFs Evolving_Module-1_Overview.docx;https://cfainstitute.atlassian.net/rest/api/3/attachment/content/250534</t>
  </si>
  <si>
    <t>28/Apr/25 10:44 AM;27fed337-ed02-4120-a9d9-636216635133;Hill_RF_Brief_2025_ETFs-Evolving_Module-1_Online_CoverThumbnail.jpg;https://cfainstitute.atlassian.net/rest/api/3/attachment/content/250536</t>
  </si>
  <si>
    <t>28/Apr/25 10:44 AM;27fed337-ed02-4120-a9d9-636216635133;RPC-Page-Request-Form_Hill_RF_Brief_ETFsEvolving_Module1.docx;https://cfainstitute.atlassian.net/rest/api/3/attachment/content/250535</t>
  </si>
  <si>
    <t>com.atlassian.servicedesk.plugins.approvals.internal.customfield.ApprovalsCFValue@2f28e3a8</t>
  </si>
  <si>
    <t>Authors to meet end of March to work on first chapter/module, expected at the end of June. Final complete piece expected December.</t>
  </si>
  <si>
    <t>https://rpc.cfainstitute.org/research/foundation/2025/guide-to-etfs</t>
  </si>
  <si>
    <t>0|i0kysv:</t>
  </si>
  <si>
    <t>10123_*:*_1_*:*_461_*|*_10226_*:*_1_*:*_0_*|*_10225_*:*_1_*:*_34997431007</t>
  </si>
  <si>
    <t>28/Apr/25 10:45 AM;712020:5f0712d6-fc59-4382-97dc-6ab849ef72c9;Hi [~accountid:640204cd9cba7ca028783ad0] this Online-ready files have been uploaded for this RF Brief:
* Final Online pdf
* Page Request form
* Cover thumbnail
* Overview text in separate document
Let me know if thereâ€™s anything else I can upload, thanks.</t>
  </si>
  <si>
    <t>29/Apr/25 8:20 AM;640204cd9cba7ca028783ad0;[~accountid:63d022b64a3c3294ac04413d] could you let me know page placement please.  This was just published.</t>
  </si>
  <si>
    <t>29/Apr/25 1:36 PM;63d022b64a3c3294ac04413d;[~accountid:640204cd9cba7ca028783ad0] per Rhodri please put this on the â€˜Future of the Professionâ€™ theme page. Please replace the â€˜Future Stateâ€™ main tile 
Â </t>
  </si>
  <si>
    <t>05/Dec/25 4:32 PM;712020:5f0712d6-fc59-4382-97dc-6ab849ef72c9;Hi [~accountid:640204cd9cba7ca028783ad0] There was a correction request for Ex. 1 in this Brief. Attached is the corrected Online pdf. This should overwrite the pdf that is currently published. Please let me know if thereâ€™s any issue with the file, thanks!</t>
  </si>
  <si>
    <t>FAJ Article: Credit-Implied Volatility</t>
  </si>
  <si>
    <t>Bryan Kelly</t>
  </si>
  <si>
    <t>Diogo Palhares</t>
  </si>
  <si>
    <t>Gerardo Manzo</t>
  </si>
  <si>
    <t>We define and construct a credit-implied volatility (CIV) surface from the firm-by_x0002_maturity panel of CDS spreads. We use this framework to organize the behavior of corporate credit markets into three stylized facts. First, CIV exhibits a steep moneyness smirk. Second, the joint dynamics of credit spreads on all firms are captured by three interpretable factors in the CIV surface. Third, the cross section of CDS risk premia is fully explained by exposures to CIV surface shocks. We propose a structural model for joint asset behavior of all firms that is characterized by stochastic volatility and time_x0002_varying downside tail risk in aggregate asset growth.</t>
  </si>
  <si>
    <t>25/Aug/25 10:01 AM;27fed337-ed02-4120-a9d9-636216635133;In Practice_Kelly_Credit Implied Volatility_Online.pdf;https://cfainstitute.atlassian.net/rest/api/3/attachment/content/297575</t>
  </si>
  <si>
    <t>25/Aug/25 10:01 AM;27fed337-ed02-4120-a9d9-636216635133;In Practice_Kelly_Credit Implied Volatility_Online_Watermarked.pdf;https://cfainstitute.atlassian.net/rest/api/3/attachment/content/297576</t>
  </si>
  <si>
    <t>28/Apr/25 12:00 PM;ug:5c12e61d-5671-436a-8eb8-6eefe80dc9b7;Kelly_RPC-Page-Request-Form-2025.docx;https://cfainstitute.atlassian.net/rest/api/3/attachment/content/250585</t>
  </si>
  <si>
    <t>28/Apr/25 12:00 PM;ug:5c12e61d-5671-436a-8eb8-6eefe80dc9b7;UFAJ_A_2473251_J.xml;https://cfainstitute.atlassian.net/rest/api/3/attachment/content/250586</t>
  </si>
  <si>
    <t>com.atlassian.servicedesk.plugins.approvals.internal.customfield.ApprovalsCFValue@3c4df26b</t>
  </si>
  <si>
    <t>Bryan Kelly, Yale University and AQR Capital Management_x000D_
Gerardo Manzo, Independent_x000D_
Diogo Palhares, Independent</t>
  </si>
  <si>
    <t>https://rpc.cfainstitute.org/research/financial-analysts-journal/2025/credit-implied-volatility</t>
  </si>
  <si>
    <t>0|i0vvin:</t>
  </si>
  <si>
    <t>10123_*:*_1_*:*_709_*|*_10226_*:*_1_*:*_0</t>
  </si>
  <si>
    <t>28/Apr/25 12:01 PM;70121:e0be27e0-24cc-49b7-9ffb-1f11278694f7;[~accountid:640204cd9cba7ca028783ad0] T&amp;F had this go live on the 26th. I have attached the xml here for you.</t>
  </si>
  <si>
    <t>28/Apr/25 3:26 PM;640204cd9cba7ca028783ad0;[~accountid:63d022b64a3c3294ac04413d] please let me know about page placement.</t>
  </si>
  <si>
    <t>25/Aug/25 10:02 AM;712020:5f0712d6-fc59-4382-97dc-6ab849ef72c9;Hi [~accountid:640204cd9cba7ca028783ad0] [~accountid:63d022b64a3c3294ac04413d] The Online-ready (and the watermarked) versions of this reportâ€™s In Practice have been added to the ticket. These are ready for the RPC page. Thanks!</t>
  </si>
  <si>
    <t>FAJ Article: Images Tell Stories</t>
  </si>
  <si>
    <t>Joshua Ronen</t>
  </si>
  <si>
    <t>Mi (Jamie) Zhou</t>
  </si>
  <si>
    <t>Tavy Ronen</t>
  </si>
  <si>
    <t>Executives use images in financial reports to inform investors. Machine learning shows visuals impact funding, forecasts, risk, and decisions by reinforcing or adding to financial data in reports, ESG disclosures, IPO prospectuses, and more.</t>
  </si>
  <si>
    <t>25/Apr/25 2:24 PM;ug:5c12e61d-5671-436a-8eb8-6eefe80dc9b7;FAJ Ronen_RPC-Page-Request-Form-2025.docx;https://cfainstitute.atlassian.net/rest/api/3/attachment/content/250199</t>
  </si>
  <si>
    <t>25/Apr/25 2:17 PM;ug:5c12e61d-5671-436a-8eb8-6eefe80dc9b7;UFAJ_A_2474041_J.xml;https://cfainstitute.atlassian.net/rest/api/3/attachment/content/250198</t>
  </si>
  <si>
    <t>com.atlassian.servicedesk.plugins.approvals.internal.customfield.ApprovalsCFValue@744599f8</t>
  </si>
  <si>
    <t>https://rpc.cfainstitute.org/research/financial-analysts-journal/2025/images-tell-stories</t>
  </si>
  <si>
    <t>0|i0wvwx:</t>
  </si>
  <si>
    <t>10123_*:*_1_*:*_631_*|*_10226_*:*_1_*:*_0</t>
  </si>
  <si>
    <t>25/Apr/25 2:25 PM;70121:e0be27e0-24cc-49b7-9ffb-1f11278694f7;[~accountid:640204cd9cba7ca028783ad0] hereâ€™s the article I mentioned. Itâ€™s live on T&amp;F.</t>
  </si>
  <si>
    <t>Consultation - UK FCA - New investor product information (PRIIPs) for Consumer Composite Investments</t>
  </si>
  <si>
    <t>Joint consultation response between CFAI and CFA UK on:
[CP24/30: A new product information framework for Consumer Composite Investments | FCA|https://www.fca.org.uk/publications/consultation-papers/cp24-30-new-product-information-framework-consumer-composite-investments]
Important development for us, as establishes the different approaches in the UK vs EU on key information documents. 
We will express our support of simplification efforts, while focus on areas which should exhibit standardisation  for ease of use by investors. P</t>
  </si>
  <si>
    <t>26/Mar/25 5:40 AM;ug:4a34609a-818e-460d-aaa7-09d088f8e19b;CFA UK &amp; CFAI letter in response to FCA's CP 24-30 on CCI Product Information - 20th March 2025.pdf;https://cfainstitute.atlassian.net/rest/api/3/attachment/content/240478</t>
  </si>
  <si>
    <t xml:space="preserve">* Put together working group with CFA UK, with experts involved with PRIIPs_x000D_
* Deadline is 20 March_x000D_
* We know the sponsor of the consultation, Simon Walls, very well. We would like to propose for CFAI/CFA UK to eventually work on the design of a forthcoming thematic review with FCA. </t>
  </si>
  <si>
    <t>* Put together working group with CFA UK, with experts involved with PRIIPs_x000D_
* Deadline is 20 March_x000D_
* We know the sponsor of the consultation, Simon Walls, very well. We would like to propose for CFAI/CFA UK to eventually work on the design of a fort...</t>
  </si>
  <si>
    <t>com.atlassian.servicedesk.plugins.approvals.internal.customfield.ApprovalsCFValue@4c1054e3</t>
  </si>
  <si>
    <t>https://rpc.cfainstitute.org/policy/comment-letters/2025-2029/response-to-fca-cp24-30</t>
  </si>
  <si>
    <t>0|i0vucn:</t>
  </si>
  <si>
    <t>Regulatory consultations</t>
  </si>
  <si>
    <t>10010_*:*_1_*:*_4319014210_*|*_10123_*:*_1_*:*_832_*|*_10226_*:*_1_*:*_0</t>
  </si>
  <si>
    <t>04/Feb/25 8:10 AM;557058:f58131cb-b67d-43c7-b30d-6b58d40bd077;Hi [~accountid:5f6e597f06e34200713539bb],
The Action Item(s) field is MAX than 255 character, it was cut and assigned to Action Item(s) Max 255 Field</t>
  </si>
  <si>
    <t xml:space="preserve">04/Feb/25 9:16 AM;5f6e597f06e34200713539bb;To [~accountid:640204cd9cba7ca028783ad0] , [~accountid:63d022b64a3c3294ac04413d] , this is another one we will want to release once completed, on our Policy page, but also on the Policy in Action page of the capital markets section. </t>
  </si>
  <si>
    <t xml:space="preserve">26/Mar/25 5:43 AM;5f6e597f06e34200713539bb;Dear [~accountid:640204cd9cba7ca028783ad0] , [~accountid:63d022b64a3c3294ac04413d] , here is the final document that has been submitted to the FCA. In attachment here. This is the one we would like to post to the RPC in two places: 1) under Policy/EMEA, to be replacing the UK green taxonomy one; and 2) under Capital Markets/Policy in Action, to be replacing the pension reform consultation. 
Many thanks. </t>
  </si>
  <si>
    <t>26/Mar/25 2:48 PM;640204cd9cba7ca028783ad0;[~accountid:5f6e597f06e34200713539bb]  I need to shorten this title,  does this work?  *CFA Institute Response to FCAâ€™s CP24/30 on Product Framework*</t>
  </si>
  <si>
    <t xml:space="preserve">26/Mar/25 3:06 PM;5f6e597f06e34200713539bb;[~accountid:640204cd9cba7ca028783ad0] Understood. Can we say: CFA Instituteâ€™s response to FCAâ€™s CP24/30 on a new product information framework </t>
  </si>
  <si>
    <t>26/Mar/25 3:07 PM;5f6e597f06e34200713539bb;[~accountid:640204cd9cba7ca028783ad0] And then on the landing page the longer version which includes CFA UK?</t>
  </si>
  <si>
    <t>26/Mar/25 3:33 PM;640204cd9cba7ca028783ad0;[~accountid:5f6e597f06e34200713539bb] The H1 on-page needs to be 60 characters, so I can split it into title and subtitle to get the full names in.
How about:
title: CFA Society UK &amp; CFA Institute Response to FCAâ€™s CP24/30
Subtitle: A new product information framework for Consumer Composite Investments</t>
  </si>
  <si>
    <t xml:space="preserve">26/Mar/25 4:32 PM;5f6e597f06e34200713539bb;[~accountid:640204cd9cba7ca028783ad0] Perfect. Deal. Thank you. </t>
  </si>
  <si>
    <t>21/Apr/25 8:52 AM;557058:f58131cb-b67d-43c7-b30d-6b58d40bd077;Hi [~accountid:5f6e597f06e34200713539bb],
The Action Item(s) field is MAX than 255 character, it was cut and assigned to Action Item(s) Max 255 Field</t>
  </si>
  <si>
    <t>Project</t>
  </si>
  <si>
    <t>EI Podcast: Smart Beta, Direct Indexing, and Index-Based Investment Strategies</t>
  </si>
  <si>
    <t>Jordan Doyle and Genevieve Hayman to record Enterprising Investor podcast episode with Mike Wallberg on our publication [Smart Beta, Direct Indexing, and Index-Based Investment Strategies|https://rpc.cfainstitute.org/en/research/reports/2024/smart-beta-direct-indexing-and-index-based-investment-strategies].</t>
  </si>
  <si>
    <t>Other promotional activities (podcasts, webcasts, updates)</t>
  </si>
  <si>
    <t>RASITEM-901</t>
  </si>
  <si>
    <t>Call or Meeting Notes</t>
  </si>
  <si>
    <t>Meeting with Better Finance and the European Parliamentary Research Service (European Parliament think-tank)</t>
  </si>
  <si>
    <t>Josina and I had a meeting with representatives from Better Finance (the European Federation of Investors and Financial Services Users) and Issam Hallak, from the European Parliamentary Research Service (European Parliament think-tank). During the meeting, we and Better Finance presented our respective blueprints, and focused on common priorities.
Issam appreciated the CFA Institute blueprint and the different perspectives in the CFA societies' blueprints. We discussed the importance for EU regulators to be ambitious on the Capital Markets Union and use a similar regulatory approach that was used for the Green Deal: a package where there is interest from various DG of the European Commission and Committees of the European Parliament (not only those related to economic and financial matters).
We all agreed that historic barriers to capital markets union, which were highlighted in the CFA Institute Capital Markets Union survey in 2015, are still there as EU markets are still significantly fragmented.
Moreover, we discussed our views on inducements and, after the meeting, shared last year’s CFA Institute survey report on inducements.</t>
  </si>
  <si>
    <t>Advocacy - Capital Markets Policy (CMP)</t>
  </si>
  <si>
    <t>Roberto Silvestri</t>
  </si>
  <si>
    <t>5f6e5943ad3484006aa2f6b4</t>
  </si>
  <si>
    <t>Call or meeting notes</t>
  </si>
  <si>
    <t>Brussels</t>
  </si>
  <si>
    <t>How Machine Learning is Transforming Portfolio Optimization - EI Article</t>
  </si>
  <si>
    <t>[How Machine Learning is Transforming Portfolio Optimization|https://blogs.cfainstitute.org/investor/2024/09/05/how-machine-learning-is-transforming-portfolio-optimization/]
This blog post provides an overview of the ways in which investment professionals are using machine learning to construct client portfolios and how machine learning algorithms can address the limitations of traditional portfolio optimization methods.</t>
  </si>
  <si>
    <t>Research - Blogs (Paul McCaffrey)</t>
  </si>
  <si>
    <t>Jordan Doyle</t>
  </si>
  <si>
    <t>631764f86856bdd60a9fee94</t>
  </si>
  <si>
    <t>Blog posts</t>
  </si>
  <si>
    <t>RASITEM-923</t>
  </si>
  <si>
    <t>Attended CII Fall Conference. Spoke to US Asset Owners Council.</t>
  </si>
  <si>
    <t>Attended the CII Fall Conference Sept. 9-11. Spoke at a closed-door meeting of CII’s US Asset Owners Council about our current research on ethical issues in private markets. Am following up with interviews of people I met at the conference.</t>
  </si>
  <si>
    <t>Explore/develop a rigorous, “open source,” non-commercial framework for delineating among:
* Funds that Consider ESG Factors Solely for Financial Performance,
* Funds that Seek to Align with Investors’ Environmental and Social Values, and
* Funds that Seek to Create Positive Change in Environmental and Social Conditions</t>
  </si>
  <si>
    <t>Standards - Global Industry Standards</t>
  </si>
  <si>
    <t>ESG Disclosure Standard</t>
  </si>
  <si>
    <t>RASITEM-816</t>
  </si>
  <si>
    <t>The Importance of Joining Lifecycle Models with Mean-Variance Optimization-IP for FAJ Perspectives Piece</t>
  </si>
  <si>
    <t>To write _In Practice_ brief for the FAJ Perspectives paper: “The Importance of Joining Lifecycle Models with Mean-Variance Optimization”
For nearly three quarters of a century, the lifecycle finance models stemming from numerous Nobel laureates, and the single-period mean-variance optimization-oriented models starting with Markowitz have largely remained separate. Recent advances allow for a new class of models that combine both lifecycle models and mean-variance models. This new class of models uses lifecycle models to answer key financial planning questions, and then mean-variance optimization models to answer investment questions.</t>
  </si>
  <si>
    <t>RASITEM-669</t>
  </si>
  <si>
    <t>Update Gameshow for Prudential</t>
  </si>
  <si>
    <t>Standard Charter has reached out about updating the ESG gameshow for use in internal training. The first trial will likely be in May in Hong Kong, followed by potential trials in Singapore and Malaysia.
Ideally can integrate into their LMS if discussions go well.</t>
  </si>
  <si>
    <t>Webinars</t>
  </si>
  <si>
    <t>RASITEM-867</t>
  </si>
  <si>
    <t>The Paris Agreement and the widely adopted goal to reach net zero greenhouse gas emissions have unified global consensus on tackling climate change, with carbon pricing playing a crucial role. As a market-driven carbon pricing method, global carbon markets (GCMs) are an effective tool to determine carbon pricing and support the net zero goal. This paper provides a detailed overview of GCM mechanisms, their role in advancing net zero objectives, their current issues, and a comparison with carbon taxes.
Authors are: Yushuo Yang, CFA, and Rhodri Preece, CFA</t>
  </si>
  <si>
    <t>Research - Products and Services</t>
  </si>
  <si>
    <t>Other (Specify in Description)</t>
  </si>
  <si>
    <t>RASITEM-824</t>
  </si>
  <si>
    <t>How to Build a Better ESG Fund Classification System--Overview &amp; Abstract Copy</t>
  </si>
  <si>
    <t>The term “ESG,” an abbreviation of the phrase “environmental, social, and governance,” began appearing in fund names as early as 2010, and by 2019, hundreds of “ESG funds” had been created. It is not clear, however, exactly what “ESG funds” refers to in a categorical sense—that is, as a group of funds that is distinct in some way from other groups of funds. Despite efforts to define and clarify the meaning of “ESG Funds,” the ambiguity of the term stubbornly remains.
This whitepaper explores the meaning of “ESG Funds” through the lens of fund classification, which involves sorting funds into groups defined by boundaries.</t>
  </si>
  <si>
    <t>C&amp;S - Code of Ethics and Standards of Professional Conduct</t>
  </si>
  <si>
    <t>RASITEM-893</t>
  </si>
  <si>
    <t>Joint meeting with Better Finance and the European Policy Committee (European Commission think-tank)</t>
  </si>
  <si>
    <t>Josina, Heather and I had a joint meeting, (together with representatives from Better Finance (the European Federation of Investors and Financial Services Users)) with Ana Lope Garcia and Barbara Hoerning from the European Policy Committee (European Commission think-tank).
We discussed the key points of the CFA Institute EU blueprint (and national blueprints) and we shared the latest version of the document under embargo.
Ana and Barbara appreciated the CFA Institute blueprint, especially because it highlights the different priorities and perspectives from CFA societies. They said that this is extremely helpful as the European Commission DG FISMA is keen to better understand the key issues concerning capital markets in every member state.
During the meeting, we all agreed that there is need to remove barriers to capital markets at national level, before focusing on capital markets union.
Ana and Barbara also suggested that we contact Sean Berrigan, Director General of DG FISMA, and his team to discuss our views on the blueprint .</t>
  </si>
  <si>
    <t>RASITEM-915</t>
  </si>
  <si>
    <t>Meeting of the working group on product governance</t>
  </si>
  <si>
    <t>On Wednesday, 11 September a new online meeting of the working group on product governance took place. Members of the working group discussed the Retail Investment Strategy, the CFA Institute blueprint project (including CFA societies' national blueprints), PEPP and issues on product governance.</t>
  </si>
  <si>
    <t>MS Teams</t>
  </si>
  <si>
    <t>RASITEM-912</t>
  </si>
  <si>
    <t>Meeting with CFA Society Italy for the launch of the Inclusion Code</t>
  </si>
  <si>
    <t>Organise Inclusion Hybrid Present at Roundtable Italy
*Marin Gueorguiev*
*Michela Aimar*
*Sarah Maynard*
*Josina Kamerling*
*Gary Rhoda*
*Heather King*
*Survey Objectives:* Marin emphasized the goal to make the survey practical and manageable for the identified panel, aiming for in-person participation to facilitate interaction. Concerns about the survey's complexity and the ability of participants to answer were raised, with a focus on simplifying the process to encourage open discussion.
*Feedback on Questionnaires:* Michela inquired about the effectiveness of sending questionnaires in advance based on past experiences, seeking insights on how it worked in practice and the level of preparation needed for participants.
*Diversity and Inclusion (D&amp;I) Strategies:* Sarah shared insights on the varied responses from different focus groups to D&amp;I strategies, highlighting the constraints organizations face due to regulations like GDPR. The discussion also touched on the importance of having strategic-level open questions to foster participation without assumptions.
*Roundtable Preparation:* Josina proposed offering a survey for HR departments post-discussion to gather more detailed feedback, suggesting an information exchange session for those needing further clarification. This approach aims to accommodate varying levels of detail desired by participants.
*Participant Engagement:* Marin and Michela discussed the importance of engaging decision-makers and those with strong knowledge in the roundtable, emphasizing the need for practical examples to guide the implementation of diversity strategies.
*Hybrid Meeting Format:* The team decided on a hybrid format for the upcoming roundtable to ensure broader participation, accommodating both in-person and online attendees. This decision reflects the need to adapt to participants' varying locations and availability.
*Invitation and Participation Strategy:* Josina offered to reach out to potential participants with significant roles, such as Martina Tambucci, to enhance the roundtable's profile and ensure the participation of influential figures. The strategy includes leveraging personal connections and ensuring a diverse and impactful attendee list.
*Regulatory Context and Compliance:* Marin highlighted the importance of aligning the roundtable discussions with current regulatory requirements, particularly in Italy, where specific regulations on reporting and diversity are already in place. This alignment is crucial for practical implementation and compliance. *Follow-up tasks* *Roundtable Preparation:* Revise the questionnaire to include more open and strategic level questions. (Sarah &amp; Gary)
*Invitations:* Send out invitations for the roundtable event. (Marin) *Roundtable Preparation:* Prepare a hybrid format setup for the roundtable to accommodate both in-person and online participants. (Michela &amp; Marin) *Engagement:* Reach out to Martina Tambucci for potential participation and to identify the right person from CONSOB. (Josina/ Heather) *Stakeholder Engagement:* Send the name of the Bank of Italy contact to Josina for outreach. (Michela) *Roundtable Content:* Develop a question around the double materiality issue and CSRD for the roundtable discussion. (Josina/Heather)</t>
  </si>
  <si>
    <t>Advocacy - Regulatory Outreach</t>
  </si>
  <si>
    <t>Heather King - CW</t>
  </si>
  <si>
    <t>5f6e5997ed55c7006af8c5ed</t>
  </si>
  <si>
    <t>Teams</t>
  </si>
  <si>
    <t>RASITEM-890</t>
  </si>
  <si>
    <t>New content collection page for Private Wealth Mgmt (Future Proof conference)</t>
  </si>
  <si>
    <t>Website work</t>
  </si>
  <si>
    <t>Add comment Letter: SEC supporting the PCAOB’s Standard, “A Firm's System of Quality Control and Other Amendments”</t>
  </si>
  <si>
    <t>Add attached comment letter submitted to the SEC on July 1, 2024.</t>
  </si>
  <si>
    <t>Regulatory consultations and comment letters (RAS)</t>
  </si>
  <si>
    <t>Add comment Letter: SEC supporting the PCAOB’s Standard, “General Responsibilities of the Auditor in Conducting an Audit and Amendments to PCAOB Standard</t>
  </si>
  <si>
    <t>Post attached comment letter submitted to the SEC on July 1, 2024.</t>
  </si>
  <si>
    <t>RASITEM-886</t>
  </si>
  <si>
    <t>Investment Industry Matters - Content for Sept 19 2024</t>
  </si>
  <si>
    <t>IIM requires thematic content from RPC. I will work with Stacie and Ben to provide</t>
  </si>
  <si>
    <t>Newsletters</t>
  </si>
  <si>
    <t>RASITEM-914</t>
  </si>
  <si>
    <t>CFA and ABS UM6P University - Africa Business School (University Relations)</t>
  </si>
  <si>
    <t>The Finance team at ABS is now well structured and we can progress with this project. Mohamed AMRANI is a permanent Professor of Finance (Professor of management practice) and will be the person in charge of making our agreements operational. Noureddine LEHDILI is an Affiliate Professor and has extensive expertise in financial engineering and capital markets. I am also an Affiliate Professor and focused on the corporate finance perspective. Mohamed has extensive experience in Banking and Insurance in Morocco and has advanced contacts with the Society of Actuaries which itself has relations with the CFA. We could thus build a global offer encompassing the “markets” and “corporate” aspects of finance, which would be a very good project. It was clearly understood that the option of an agreement between the CFA and the UM6P University</t>
  </si>
  <si>
    <t>RASITEM-743</t>
  </si>
  <si>
    <t>CFA Inclusion Code and Implementation Guidance: Australia</t>
  </si>
  <si>
    <t>DEI</t>
  </si>
  <si>
    <t>RASITEM-827</t>
  </si>
  <si>
    <t>CMPC Meeting Sept. 16, 2024, 8 - 9:30 am Eastern time.</t>
  </si>
  <si>
    <t>Two Discussion Topics:
Tokenization in Financial Markets
Speakers:
· Ryan Clements, Director, Advanced Research and Knowledge Management, Alberta Securities Commission (confirmed)
· Vanessa Kargenian, Directory of Research, Fidelity Center for Applied Technology, Fidelity (invited)
The End of Chevron Deference: Implications for Global Markets
Speaker:
· Todd Phillips, Assistant Professor of Law, Robinson College of Business, Georgia State University (confirmed)</t>
  </si>
  <si>
    <t>Advisory committee (volunteers)</t>
  </si>
  <si>
    <t>RASITEM-861</t>
  </si>
  <si>
    <t>Transaction costs and capacity of systematic corporate bond strategies FAJ In Practice Author Vid</t>
  </si>
  <si>
    <t>This paper introduces a novel corporate bond transaction cost measurement approach to evaluate net-of-cost returns of systematic bond investments and to determine which strategies remain the most profitable as fund size increases.</t>
  </si>
  <si>
    <t>Derivative content - Video</t>
  </si>
  <si>
    <t>RASITEM-913</t>
  </si>
  <si>
    <t>World Investor Week (WIW) 2024_7 - 13 October 2024</t>
  </si>
  <si>
    <t>*World Investor Week (WIW)*
*Participation:* Josina and Roberto discussed societies in Portugal and APAC regions participating in events, with a focus on Investor Week themes.
*Content Creation:* Karen and Mark are working on creating a webpage for World Investor Week, using last year's page as a template and incorporating societies' participation.
*Social Media Strategy:* Josina, Stacie, and Karen discussed leveraging social media for leadership and highlighting societies' activities during World Investor Week.
*Event Timing:* Heather provided the dates for World Investor Week as October 7th to 13th, with plans to go live with the webpage before the event starts.
*Video Content:* Josina suggested Paul Andrews create a video for World Investor Week, with Karen and Stacie coordinating the effort.
*Society Engagement:* Julie discussed increasing society engagement for World Investor Week through communications and expecting an uptick in responses. Heather explained background of the society’s participation and collaboration with IOSCO *Follow-up tasks*
*World Investor Week Page:* Create a World Investor Week page using last year's page as a template and work on the copy. (Mark Fortune)
*Society Events:* Compile a list of societies participating in World Investor Week and their events. (Julie Emerson’s Team) Heather King to coordinate the participation of Societies and liaise with IOSCO Secretariat
*Social Media:* Coordinate with Matt Hickerson for social media posts regarding World Investor Week. (Stacie)
*Video Message:* Reach out to Paul for a video message for World Investor Week. (Stacie or Karen Pickering)
*Market Integrity Insights Blog:* Coordinate a blog post for Market Integrity Insights featuring World Investor Week, possibly authored by Paul. (Stacie Shure</t>
  </si>
  <si>
    <t>RASITEM-786</t>
  </si>
  <si>
    <t>Webinar with CFA Society Netherlands - Valuation of Cryptoassets</t>
  </si>
  <si>
    <t>Rhodri and Urav to present a webinar on Valuation of Cryptoassets report to CFA Society Netherlands. Also introduce topic of tokenization.
Link: [https://cfasociety.nl/en/events/valuation-of-cryptoassets/79bed736-b1e8-464a-9499-081740a50c35|https://cfasociety.nl/en/events/valuation-of-cryptoassets/79bed736-b1e8-464a-9499-081740a50c35|smart-link]</t>
  </si>
  <si>
    <t>Research and Policy Center (RPC)</t>
  </si>
  <si>
    <t>New Topic page: Index Investing and Factor Strategies</t>
  </si>
  <si>
    <t>New topic page needed. Mark to work with Rhodri to create the intro text. Content has been provided to both Mark and Karen via email, inserted below.</t>
  </si>
  <si>
    <t>RASITEM-846</t>
  </si>
  <si>
    <t>Choices Matter When Training Machine Learning Models For Return Prediction-IP for FAJ Paper</t>
  </si>
  <si>
    <t>FAJ paper: Common methods of using machine learning to predict cross-sectional stock returns can lead to suboptimal results. This study proposes two strategies that offer economic improvements.</t>
  </si>
  <si>
    <t>RASITEM-875</t>
  </si>
  <si>
    <t>September 19, 2024 Investment Industry Matters Newsletter</t>
  </si>
  <si>
    <t>Benjamin Wood</t>
  </si>
  <si>
    <t>61818391702bd0006a479ee2</t>
  </si>
  <si>
    <t>RASITEM-779</t>
  </si>
  <si>
    <t>BEYOND ACTIVE AND PASSIVE INVESTING: THE CUSTOMIZATION OF FINANCE IP for RF Report</t>
  </si>
  <si>
    <t>The purposes of this monograph are twofold. First, we document the evolution of passive and active investing approaches using Morningstar worldwide mutual fund and exchange-traded fund (ETF) data from 1989 through 2021, revealing some surprising features that may change some perceptions about the embrace of passive approaches. Second, and perhaps of greater interest to a wider audience of readers, we offer a view on the future of active and passive investing that diverges in substantial ways from the experiences of the past three decades.</t>
  </si>
  <si>
    <t>RASITEM-854</t>
  </si>
  <si>
    <t>2024 Compensation Survey Webinar</t>
  </si>
  <si>
    <t>Ryan to moderate a panel discussion with industry recruiters, headhunters, and executives focused on the findings of the 2024 compensation survey and industry trends impacting compensation.</t>
  </si>
  <si>
    <t>RAS own events - Tier 1</t>
  </si>
  <si>
    <t>RASITEM-905</t>
  </si>
  <si>
    <t>2nd Annual Pensión Conference talk: The Future of Pensions and the Rise of Artificial Intelligence</t>
  </si>
  <si>
    <t>2024 Agenda and speaker line up here: [^2nd Annual Pension Conference_Pensions_Technology_Agenda_Speakers_Biographies_.pdf]
Audience of 400+ Investment industry, academics and regulators. Mainly European engagement in event, but promoted globally.</t>
  </si>
  <si>
    <t>Other partnership and stakeholder events (RAS staff speaking engagements)</t>
  </si>
  <si>
    <t>RASITEM-884</t>
  </si>
  <si>
    <t>Investor Perspectives: Intangible Assets - Overview and abstract copy</t>
  </si>
  <si>
    <t>The report requires standard Overview and Abstract copy for RPC page.
*Investor Perspectives: Intangible Assets*
*Before Recognition, Improved Disclosures, and Disaggregation Are Needed*
Accounting for intangible assets is, and has been, one of the most debated topics in financial reporting. This debate is largely a result of the fact that many of the largest listed companies today have few tangible assets relative to their market capitalizations. Further, their research &amp; development (R&amp;D) expenses and other expenditures related to intangibles far exceed their investments in tangible assets. The same is true to an even greater extent for new issuers in the capital markets.</t>
  </si>
  <si>
    <t>RASITEM-870</t>
  </si>
  <si>
    <t>Net-Zero Guide - Copy for Marg's Introduction with CFA perspective on Net Zero</t>
  </si>
  <si>
    <t>The purpose of the Guide is to convene top luminaries and thought-leaders in one place to share views and perspectives on Net-Zero Investing and Transition. CFA Institute Research and Policy Center is a positive influencing force in the global investment industry, transforming research insights into actions to improve investor outcomes for the ultimate benefit of society.</t>
  </si>
  <si>
    <t>Add comment Letter - PCAOB Firm and Engagement Metrics</t>
  </si>
  <si>
    <t>Advocacy - Financial Reporting Policy (FRP)</t>
  </si>
  <si>
    <t>Page for IOSCO World Investor Week Oct 7, 2024</t>
  </si>
  <si>
    <t>Promotional page for IOSCO World Investor Week, building off the page that was created last year. [https://rpc.cfainstitute.org/en/policy/iosco-world-investor-week|https://rpc.cfainstitute.org/en/policy/iosco-world-investor-week|smart-link]</t>
  </si>
  <si>
    <t>RASITEM-929</t>
  </si>
  <si>
    <t>Call with ESMA to discuss CFA Institute paper "How to Build a Better ESG Fund Classification System"</t>
  </si>
  <si>
    <t>Josina Kamerling, Chris Fidler, Nicole Gehrig and I had a call with Patrik Karlsson and Angeliki Vogiatzi from the Investment Management and Sustainable Finance units of ESMA, to discuss the CFA Institute paper "How to Build a Better ESG Fund Classification System".
Chris presented the main points of the paper and the possible features of an ESG fund classification system. Patrik and Angeliki were really interested and said that this was a refreshing publication, which he will share with Natasha Cazenave, Executive Director of ESMA, for further consideration.
Josina mentioned that CFA Institute has a EU working group on ESG investing, which could provide examples and case studies on ESG fund classification system that could be shared with ESMA. Patrik confirmed that ESMA would be really interested in any examples from our working group.</t>
  </si>
  <si>
    <t>Interview with Dean Hand for the Sustainability Story Podcast</t>
  </si>
  <si>
    <t>Prepare and interview Dean Hand, Chief Research Officer for the Global Impact Investing Network (GIIN), for the Sustainability Story Podcast episode expected to be published October 7th.</t>
  </si>
  <si>
    <t>RASITEM-161</t>
  </si>
  <si>
    <t>Partnership with ISRRC on alternative pricing measurements standards</t>
  </si>
  <si>
    <t>ISRRC is interested in leveraging our society network and membership to field a survey on use of alternative pricing measurements outside of traditional GAAP-audited valuation measures.</t>
  </si>
  <si>
    <t>Other research partnerships</t>
  </si>
  <si>
    <t>How much do different types of expectations explain stock price variations? Examining the impact of expectations for cash flow, discount rates, inflation, and earnings growth, this study finds novel evidence of time-varying roles.</t>
  </si>
  <si>
    <t>Dat Mai</t>
  </si>
  <si>
    <t>RASITEM-928</t>
  </si>
  <si>
    <t>Call with Piotr Sieradzan, CFA Society Poland, to discuss gold-plating project</t>
  </si>
  <si>
    <t>Josina and I had a call with Piotr Sieradzan to have an update on the gold-plating project on which CFA Society Poland is working.
The report will be ready in the coming days and, in view of its publication, Piotr suggested that we organise an event on gold-plating and our blueprint in Brussels. He argued that it would be really important to have an event in Brussels to present the two reports and highlight the key takeaways in front of key regulators, stakeholders, media, and society members. He added that regulators are more likely to consider the two reports if we organize an event, rather than relying solely on meetings
We proposed that the event could take place in the margins of the next in-person EU Steering Committee meeting, which will take place in Brussels in December (date tbd). Josina suggested that we could ask CEPS (which CFA Institute is a member of) if they can organise this event in their premises. Piotr liked this idea.
Moreover, Piotr said that, due to lack of the Society’s budget, they cannot have the final report professionally formatted and typeset. Josina proposed that we can contact Team Magenta (an external editor that we have worked with for the editing of our blueprint document) and check if they can format and typeset the gold-plating report. The Brussels office would use its budget for that.</t>
  </si>
  <si>
    <t>New page copy for Global Ethics Day 2024</t>
  </si>
  <si>
    <t>Update this page for 2024:[https://rpc.cfainstitute.org/en/policy/global-ethics-day-2023|https://rpc.cfainstitute.org/en/policy/global-ethics-day-2023|smart-link]</t>
  </si>
  <si>
    <t>RASITEM-857</t>
  </si>
  <si>
    <t>Time-Varying Drivers of Stock Prices FAJ IP</t>
  </si>
  <si>
    <t>This paper provides novel evidence of the time-varying roles of subjective expectations in ex_x0002_plaining stock price variations. Cash flow expectations matter more during times of financial uncertainty and recessions, especially among the hardest-hit industries such as Telecommunica_x0002_tions during the Dot-com Bubble, Financials during the Great Recession, and Healthcare during the Covid-19 pandemic. Conversely, discount rates explain more price variations during expan_x0002_sionary periods. Inflation expectations, while accounting for more than half of price fluctuations in high inflationary environments, play a negligible role otherwise. Finally, factor returns tend to move against earnings growth expectations under low financial uncertainty but move in sync with earnings growth expectations when financial uncertainty is high.</t>
  </si>
  <si>
    <t>RASITEM-853</t>
  </si>
  <si>
    <t>Event - presenting Gen Z and Finfluencers content at the NEFE Financial Education Innovation &amp; Impact Summit</t>
  </si>
  <si>
    <t>Ryan to participate on panel with FINRA and Fontes Research on young investor trends.</t>
  </si>
  <si>
    <t>Headline speaking engagement</t>
  </si>
  <si>
    <t>RASITEM-1023</t>
  </si>
  <si>
    <t>Gen Z and Finfluencer presentation at National Endowment for Financial Education conference</t>
  </si>
  <si>
    <t>Applying a novel model to a proprietary dataset, this study estimates that financial intermediation costs impose a meaningful drag on investor returns. Other findings include the impact of economies of scale and non-performance fees.</t>
  </si>
  <si>
    <t>Wayne Lim</t>
  </si>
  <si>
    <t>RASITEM-934</t>
  </si>
  <si>
    <t>Meeting with CFA UK Policy Group - led by Society chairs Suzanne Hsu and Natalie Schoon, and Olivier.</t>
  </si>
  <si>
    <t>*Set out the meeting agenda below:*
# Closure of Brussels office, continued commitment to policy and advocacy, moving EU influencing effort to London. Leave ample time for questions and concerns.
# [Review of FCA requirements following the introduction of the Consumer Duty|https://nam12.safelinks.protection.outlook.com/?url=https%3A%2F%2Fwww.fca.org.uk%2Fpublication%2Fcall-for-input%2Fcall-for-input-review-retail-conduct-rules.pdf&amp;data=05%7C02%7Cphoebe.chan%40cfainstitute.org%7Cb92b5a7ee99041ab54bb08dcea0dde11%7C53a818f111e046388863b78b176399bd%7C1%7C0%7C638642592515837726%7CUnknown%7CTWFpbGZsb3d8eyJWIjoiMC4wLjAwMDAiLCJQIjoiV2luMzIiLCJBTiI6Ik1haWwiLCJXVCI6Mn0%3D%7C0%7C%7C%7C&amp;sdata=I7P6Jk0XavMcJAZBQI5fNDCQoWKVRNqXvY7P1dGnkqE%3D&amp;reserved=0] – Should we respond? If yes, how? What form?
# Pensions
# Strengthening capital markets + resiliency (any of: growth, decline public markets, increase private markets, financial inclusion)
# (for next time, but extra on list if we have time or if none of pensions people come): sustainability
# (5 min at end): Suggestions for next time’s threesome (repeats are fine, but opportunity for new topics)</t>
  </si>
  <si>
    <t>CFA Institute office</t>
  </si>
  <si>
    <t>2024 Mercer CFA Institute Global Pension Index</t>
  </si>
  <si>
    <t>RASITEM-925</t>
  </si>
  <si>
    <t>10/17 Investment Industry Matters Newsletter</t>
  </si>
  <si>
    <t>RASITEM-868</t>
  </si>
  <si>
    <t>Modelling Climate Transition Risk: A Network Approach</t>
  </si>
  <si>
    <t>Research content</t>
  </si>
  <si>
    <t>Modelling Climate Transition Risk: A Network Approach - Raymond Pang</t>
  </si>
  <si>
    <t>Abstract for academic paper version: This paper uses a general network valuation model to consider financial contagion under climate transition risk. The generality of the network valuation model comes from the ability to include different valuation frameworks and contagion channels. We illustrate this model using a case study of developing nations in southern, eastern, and southeastern Asia. Using the Network for Greening the Financial System transition scenarios, we find the highest total losses for financial firms in larger economies. However, on average, financial firms in smaller economies are more vulnerable and incur higher losses showing the spillover effects between large and small economies. We then conduct a sensitivity analysis to examine losses to financial firms under different network densities. We find the size and range of losses are highest in sparse networks. These sensitivity results show the extent of uncertainty to financial firms from the network and transition scenario.
Practitioner paper: A results-orientated piece will be provided based on the academic paper highlighting key results and concepts used. This piece will be published through the CFA.
Network tool: The interactive tool will illustrate the network effect between financial institutions.</t>
  </si>
  <si>
    <t>RASITEM-936</t>
  </si>
  <si>
    <t>Consultation - UK - FCA - CP24/12 - POATR (listing rules)</t>
  </si>
  <si>
    <t>Joint response between CFAI and CFA UK.
Financial Conduct Authority’s (“FCA”) CP24/12 Consultation on the new Public Offers and Admissions to Trading Regulations Regime (POATRs) (“Consultation”).
Important response for us given the global nature of the issues surrounding listing rules, the temptation to deregulate so as to attract listings, or also the issue of sustainability disclosures.
Work led by Matt Winters, of the NYC office.</t>
  </si>
  <si>
    <t>Regulatory consultations and comment letters (in cooperation with societies)</t>
  </si>
  <si>
    <t>FAJ Full Issue 4Q 2024</t>
  </si>
  <si>
    <t>Full issue PDF of the third quarter 2024 issue of the Financial Analysts Journal.</t>
  </si>
  <si>
    <t>Global carbon markets are an effective tool and market solution for investment professionals to solve climate externalities and achieve the net zero goals. Thus, the project aims to provide a foundational overview of global carbon markets. The project will review the global carbon market structures (compliance and voluntary), identify the limitations, and discuss the direct and indirect ways for investors’ participation. The project will provide guidance and resources for investment professionals to better understand the global carbon markets and then employ them as an effective tool for advancing and achieving net zero goals. The research will fit the “Stage 4: Solve” of our Net Zero Workplan and Theme 4 Sustainability, and set the stage for our other works on carbon markets.</t>
  </si>
  <si>
    <t>RASITEM-863</t>
  </si>
  <si>
    <t>An Effective Tool for Net Zero: A Foundational Overview of Global Carbon Markets--Overview and Abstract Copy</t>
  </si>
  <si>
    <t>Abstract and Overview Copy for ROC page due Sept. 13, 2024</t>
  </si>
  <si>
    <t>Blueprint for the next EU legislative period</t>
  </si>
  <si>
    <t>Similarly to a project that was conducted in 2019 (before the current EU legislative period), we are planning to produce a Blueprint document for the new EU legislative period that will start at the end of 2024. This paper will include the main issues and recommendations raised in past CFA Institute research as regards the main EU legislative themes on financial services that are priorities for CFA Institute.
In addition to this document, we asked CFA societies in the EU to set a brainstorming group that would work on a Society blueprint based on the issues in their local market. We would then include the main views from each society in the CFA Institute Blueprint document.
Such a document would be used in EU outreach engagements with EU and national regulators, and stakeholders.
Moreover, Josina suggested that ECMI (which CFA Institute is a member of) could organise online meetings between the ECMI boards and the Ministries of Finance of EU member states. These online chats would be held on a monthly basis from June 2024. Josina would participate in these calls and highlight the main issues that need to be addressed, and the recommendations for the development of capital markets in the EU, which will be highlighted in our blueprint.
Finally, CFA Institute is sponsoring an ECMI conference, focusing on the future of the Single Market and capital markets in the EU (a report by Enrico Letta will be published for the European Council in few days). Josina will be speaking at this event and focusing on the main takeaways from the CFA Institute’s and EU societies' blueprints.</t>
  </si>
  <si>
    <t>Policy position</t>
  </si>
  <si>
    <t>RASITEM-937</t>
  </si>
  <si>
    <t>Diligent Stewardship Series</t>
  </si>
  <si>
    <t>Notes on UK Corporate Governance and Audit Reform - The Bill is back on the table</t>
  </si>
  <si>
    <t>RASITEM-777</t>
  </si>
  <si>
    <t>Member survey and report - US debt levels and impact on the role of USD</t>
  </si>
  <si>
    <t>Kurt and OF working on a joint project to question the membership on the situation of US public finances, debt level and the role of the USD.
Done on the back of the research project completed by Georgetown on the subject of dedollarisation.
7 questions, report planned to be released in September or October 2024.</t>
  </si>
  <si>
    <t>RASITEM-887</t>
  </si>
  <si>
    <t>OF to moderate panel discussion - CFA Institute and Institutional Investor Webinar</t>
  </si>
  <si>
    <t>[Overview - Unlocking New Horizons: Private Equity's Role in Transforming Wealth Management (cfainstituteevents.org)|https://global.cfainstituteevents.org/event/a9e18a90-9bce-4a4e-b692-8aecdccd61d4/summary?RefId=Sponsor%20Promotion]
Private markets general partners (GPs), primarily private equity and private credit managers, see significant potential in tapping into the US wealth management market. International research and consulting firm Cerulli Associates estimates that the $1.4 trillion in relatively illiquid assets owned by wealth managers will nearly double to $2.5 trillion in the next four years. But what is in it for wealth managers and their clients?</t>
  </si>
  <si>
    <t>Research on Indian companies based on Business Responsibility and Sustainability Reporting (BRSR) with National Stock Exchange (NSE) and CFA Society India</t>
  </si>
  <si>
    <t>We are working with dominant stock exchange in India, NSE and CFA Society India on the research and advocacy on BRSR (Indian ESG/Sustainability disclosures), a set of ~80 indicators which will be disclosed for top 1000 Indian companies for the first time in 2023.
Broadly, the project has multiple dimensions – understand the state of ESG in corporate India using this rich dataset, assess disclosure quality and identify issues, invite discussions among investors, issuers, and other stakeholders, and come up with recommendations.</t>
  </si>
  <si>
    <t>Meetings and roundtables with regulators or policymakers</t>
  </si>
  <si>
    <t>RASITEM-794</t>
  </si>
  <si>
    <t>BETTER FINANCE - CFA Institute: Policy Priorities for the New EU Parliament &amp; Commission</t>
  </si>
  <si>
    <t>BETTER FINANCE and CFA Institute event with the European Commission's Joint Research Centre on 10 September 2024 to discuss the financial policy priorities for the new EU Parliament and Commission, and how these could align with the BETTER FINANCE and CFA Institute Blueprints for the new Parliament.
As you may know, BETTER FINANCE and CFA Institute have been cooperating on their mutual Blueprints for the next EU Parliament. They also held a joint event on 17 April 2024 titled "_Breathing New Life into the Capital Markets Union | A Blueprint for the Next EU Parliament._"
As representatives of end-users of financial products and financial professionals, respectively, BETTER FINANCE and CFA Institute aim to produce a common Blueprint based on the input of their respective members. This Blueprint will identify the priorities for the next EU Parliament in terms of financial policy and the creation of a Capital Markets Union that works for people.
[BETTER FINANCE published its blueprint|https://nam12.safelinks.protection.outlook.com/?url=https%3A%2F%2Furldefense.com%2Fv3%2F__https%3A%2Fbetterfinance.eu%2Fpublication%2Findividual-investors-key-priorities-for-2024-2029-sustainable-value-for-money-reconciling-individuals-enterprises-the-planet%2F__%3B!!DOxrgLBm!DCz2hDlRw5bG0nl_hwgjCr1ABLcTaILMO59FetQgZBfHACc94b0Kl-4hPuHlUyaSvUMRwvM9fzd_9dFXkNPMHKahR3VdlnQ3fQ%24&amp;data=05%7C02%7CHeather.King%40cfainstitute.org%7Cc30023a18f674d3d3bf908dc9aa23245%7C53a818f111e046388863b78b176399bd%7C1%7C0%7C638555268641395419%7CUnknown%7CTWFpbGZsb3d8eyJWIjoiMC4wLjAwMDAiLCJQIjoiV2luMzIiLCJBTiI6Ik1haWwiLCJXVCI6Mn0%3D%7C0%7C%7C%7C&amp;sdata=yrCJTTijkN7Nxq0tPqWKQnbLMaQ2yXmP08bLnX286S4%3D&amp;reserved=0] at the beginning of 2024, and CFA Institute will publish its own Blueprint over the summer. These two blueprints will form the basis for a common Blueprint that both organisations would like to discuss with the European Commission's Joint Research Centre.
· You can find BETTER FINANCE’s “Individual Investors’ Key Priorities for 2024-2029 | Sustainable Value for Money: Reconciling Individuals, Enterprises &amp; the Planet” [here|https://nam12.safelinks.protection.outlook.com/?url=https%3A%2F%2Furldefense.com%2Fv3%2F__https%3A%2Fbetterfinance.eu%2Fpublication%2Findividual-investors-key-priorities-for-2024-2029-sustainable-value-for-money-reconciling-individuals-enterprises-the-planet%2F__%3B!!DOxrgLBm!DCz2hDlRw5bG0nl_hwgjCr1ABLcTaILMO59FetQgZBfHACc94b0Kl-4hPuHlUyaSvUMRwvM9fzd_9dFXkNPMHKahR3VdlnQ3fQ%24&amp;data=05%7C02%7CHeather.King%40cfainstitute.org%7Cc30023a18f674d3d3bf908dc9aa23245%7C53a818f111e046388863b78b176399bd%7C1%7C0%7C638555268641409384%7CUnknown%7CTWFpbGZsb3d8eyJWIjoiMC4wLjAwMDAiLCJQIjoiV2luMzIiLCJBTiI6Ik1haWwiLCJXVCI6Mn0%3D%7C0%7C%7C%7C&amp;sdata=N9aX0JuFMCagQVoEbzQWlAxWnwmFq1ci3TZUnv%2FaIwk%3D&amp;reserved=0].
· You can also rewatch the “Breathing New Life into the Capital Markets Union | A Blueprint for the Next EU Parliament” conference:
* [Keynote Speech|https://nam12.safelinks.protection.outlook.com/?url=https%3A%2F%2Furldefense.com%2Fv3%2F__https%3A%2Fwww.youtube.com%2Fwatch%3Fv%3DzsqtzUbY22M__%3B!!DOxrgLBm!DCz2hDlRw5bG0nl_hwgjCr1ABLcTaILMO59FetQgZBfHACc94b0Kl-4hPuHlUyaSvUMRwvM9fzd_9dFXkNPMHKahR3UuQ2P9zQ%24&amp;data=05%7C02%7CHeather.King%40cfainstitute.org%7Cc30023a18f674d3d3bf908dc9aa23245%7C53a818f111e046388863b78b176399bd%7C1%7C0%7C638555268641415186%7CUnknown%7CTWFpbGZsb3d8eyJWIjoiMC4wLjAwMDAiLCJQIjoiV2luMzIiLCJBTiI6Ik1haWwiLCJXVCI6Mn0%3D%7C0%7C%7C%7C&amp;sdata=bslbFp19m4qCWmEdMq%2Bz2ZaLtBMgkbMnZ0Q6lak9vAQ%3D&amp;reserved=0] by José Manuel Campa, Chairperson at European Banking Authority (EBA)
* [Panel Discussion|https://nam12.safelinks.protection.outlook.com/?url=https%3A%2F%2Furldefense.com%2Fv3%2F__https%3A%2Fwww.youtube.com%2Fwatch%3Fv%3DFfrAjzPARtg__%3B!!DOxrgLBm!DCz2hDlRw5bG0nl_hwgjCr1ABLcTaILMO59FetQgZBfHACc94b0Kl-4hPuHlUyaSvUMRwvM9fzd_9dFXkNPMHKahR3VWqmvRBQ%24&amp;data=05%7C02%7CHeather.King%40cfainstitute.org%7Cc30023a18f674d3d3bf908dc9aa23245%7C53a818f111e046388863b78b176399bd%7C1%7C0%7C638555268641420831%7CUnknown%7CTWFpbGZsb3d8eyJWIjoiMC4wLjAwMDAiLCJQIjoiV2luMzIiLCJBTiI6Ik1haWwiLCJXVCI6Mn0%3D%7C0%7C%7C%7C&amp;sdata=PJlEnPuc0ITCU8pSLlrydJcDdMWdUDg8FBz6HgGIjy8%3D&amp;reserved=0]: "Empowering Retail Investors: Strategies for Increased Participation in Capital Markets"
* [Panel Discussion|https://nam12.safelinks.protection.outlook.com/?url=https%3A%2F%2Furldefense.com%2Fv3%2F__https%3A%2Fwww.youtube.com%2Fwatch%3Fv%3DXfc4BB-G1RI__%3B!!DOxrgLBm!DCz2hDlRw5bG0nl_hwgjCr1ABLcTaILMO59FetQgZBfHACc94b0Kl-4hPuHlUyaSvUMRwvM9fzd_9dFXkNPMHKahR3US0I6blw%24&amp;data=05%7C02%7CHeather.King%40cfainstitute.org%7Cc30023a18f674d3d3bf908dc9aa23245%7C53a818f111e046388863b78b176399bd%7C1%7C0%7C638555268641425778%7CUnknown%7CTWFpbGZsb3d8eyJWIjoiMC4wLjAwMDAiLCJQIjoiV2luMzIiLCJBTiI6Ik1haWwiLCJXVCI6Mn0%3D%7C0%7C%7C%7C&amp;sdata=v8vVAJlRV3k9TKatS%2FMg69AsAcZT1WcI87C1LXUH8Lc%3D&amp;reserved=0]: "Rebooting the Capital Markets Union for the Benefit of Enterprises and Individuals: Panel Discussion"</t>
  </si>
  <si>
    <t>Sponsored Events (Advocacy "Pay to Play")</t>
  </si>
  <si>
    <t>RASITEM-731</t>
  </si>
  <si>
    <t>Global member survey - US public deficits and the role of the USD</t>
  </si>
  <si>
    <t>Potential global member survey to be run asap on the subject of the sustainability of the US public finances and the potential impact on the role of the US dollar. Done on the back of the recent preliminary work done by Georgetown on the subject of dedollarisation. See attached proposal. We would like to release these results in the form of a short survey report around September 2024. This could form part of a longer work stream on the subject, as discussed by Urav later. The objective is for CFAI and its membership to play a role in this debate on the sustainability of public deficits and rising debt. We could take these results as well to the Systemic Risk Council and see if they would comment.
See attached proposal.</t>
  </si>
  <si>
    <t>RASITEM-931</t>
  </si>
  <si>
    <t>Investment Industry Matters - Content for October 10 2024</t>
  </si>
  <si>
    <t>IIM requires thematic content--working with Stacie Shure to deliver</t>
  </si>
  <si>
    <t>The Dollar’s Exorbitant Privilege – CFA Institute Global Survey on the US Debt and the Role of the USD - Overview and Abstarct</t>
  </si>
  <si>
    <t>Deliver Overview and Abstract copy for RPC page for *The Dollar’s Exorbitant Privilege – CFA Institute Global Survey on the US Debt and the Role of the USD* report</t>
  </si>
  <si>
    <t>Aligning Investments with the Paris Agreement: Frameworks for a Net-Zero Pathway - Raul Leote de Carvalho, with 6 co-authors | Net Zero Guide, Release 1</t>
  </si>
  <si>
    <t>Part of _Investment Innovations Toward Achieving Net Zero: Voices of Influence._</t>
  </si>
  <si>
    <t>CFA Institute Inclusion Code and Implementation Guidance: Singapore</t>
  </si>
  <si>
    <t>RASITEM-782</t>
  </si>
  <si>
    <t>CFA Institute Webinar on Blue Bonds</t>
  </si>
  <si>
    <t>Webinar to introduce and discuss Blue Bonds in APAC</t>
  </si>
  <si>
    <t>Introduction - Chris Fidler | Net Zero Guide, Release 1</t>
  </si>
  <si>
    <t>Tools Used by System-Level Investors in Their Net-Zero Initiatives - Jon Lukomnik and William Burckart | Net Zero Guide, Release 1</t>
  </si>
  <si>
    <t>Exposure Draft - GIPS Standards for FMP Verifiers</t>
  </si>
  <si>
    <t>GIPS</t>
  </si>
  <si>
    <t>RASITEM-969</t>
  </si>
  <si>
    <t>FCA Call for Input - retail consumer requirements upon the introduction of Consumer Duty</t>
  </si>
  <si>
    <t>CFA Institute has responded to the Call for Input on the introduction of the Consumer Duty. We have focused on our traditional messages reinforcing our support for simplification and streamlining of regulation where appropriate while warning against reduction in investor protection through deregulation and reaffirmed our view that the FCA actions should be primarily driven by its commitment to investor protection.</t>
  </si>
  <si>
    <t>RASITEM-121</t>
  </si>
  <si>
    <t>RPC Lab</t>
  </si>
  <si>
    <t>RAS Lab is an online platform tailored for CFA members and candidates, merging finance with data science. It complements Professional Learning data science courses, offering a space for sharing code-based articles and fostering community collaboration.</t>
  </si>
  <si>
    <t>RASITEM-967</t>
  </si>
  <si>
    <t>OF speaking - Kampala Blockchain Summit</t>
  </si>
  <si>
    <t>OF to give a keynote online for the Kampala Blockchain Summit, on 01 November 2024.
Great contacts for us, as part of the deployment of our work on digital finance.
Lots of important relationships for us:
* Reginald Tumusiime, President, Blockchain Association of Uganda,
* Alan Lwetabe, CFA, CAIA, Director Investments, Deposit Protection Fund of Uganda; CEO, Capital Savvy</t>
  </si>
  <si>
    <t>RASITEM-267</t>
  </si>
  <si>
    <t>Content Investment Industry Matters Newsletter</t>
  </si>
  <si>
    <t>Working with Benjamin starting with October issue of Investment Industry Matters Newsletter. Focus on content, improved introductions from LT and design enhancements to showcase more content. Benjamin working with Kara to get up to speed on working with template and deploying going forward.</t>
  </si>
  <si>
    <t>RASITEM-977</t>
  </si>
  <si>
    <t>World Pension Summit Speaking Engagement</t>
  </si>
  <si>
    <t>I recently presented at the Pensions and Investments World Pensions Summit on the topic of AI ethics in investment management. The session was a 20-minute presentation followed by an interactive workshop.</t>
  </si>
  <si>
    <t>The Hague, Netherlands</t>
  </si>
  <si>
    <t>RASITEM-981</t>
  </si>
  <si>
    <t>Comment Letter to Hong Kong Institute of CPAs on General Requirements for Disclosure of Sustainability-related Financial Information and Climate-related Disclosures</t>
  </si>
  <si>
    <t>RASITEM-979</t>
  </si>
  <si>
    <t>AEFR conference - Paris - AI in financial services and regulatory developments</t>
  </si>
  <si>
    <t>I have just attended a conference by AEFR in Paris, an influential think tank in Paris on financial regulation.
This week’s conference focused on AI in financial services and how regulation is adapting.</t>
  </si>
  <si>
    <t>Paris, France</t>
  </si>
  <si>
    <t>RASITEM-985</t>
  </si>
  <si>
    <t>European Supervisory Authorities Workshop on Education and Digitalisation - Finfluencers</t>
  </si>
  <si>
    <t>RP invited to participate in the joint ESA’s (European Banking Authority, European Insurance &amp; Occupational Pensions Authoriy, European Securities &amp; Markets Auhority) workshop on digital innovation, to present our work on Finfluencers. This is a closed-door regulatory workshop convened by the ESAs and the respective regulatory authorities of the 27 EU member states across banking, securities markets, and insurance. CFA Instiute the only external invitee.</t>
  </si>
  <si>
    <t>RASITEM-113</t>
  </si>
  <si>
    <t>Funded external research - Rate of Return of Private Market Funds</t>
  </si>
  <si>
    <t>We have partnered with Oxford University professor Ludovic Phalippou to research in depth the problem of performance measurement in private markets and propose a quantitative method to remedy this issue.
[Prof Phalippou's page|https://www.sbs.ox.ac.uk/about-us/people/ludovic-phalippou]
The idea is to use precise cash flow data from private data providers (like Burgiss) in order to model these cash flows according to a time-sensitive pattern that does not need to assume constant reinvestment at a single rate of return, i.e. the IRR.
Our intention is to release this joint research piece, showcasing the model produced by Prof Phalippou and then engage in outreach (industry, regulators) in order to advocate for a better way to report private market performance, in the interest of investors.</t>
  </si>
  <si>
    <t>Ludovic Phalippou</t>
  </si>
  <si>
    <t>RAS own events - Tier 2</t>
  </si>
  <si>
    <t>BITS White Paper</t>
  </si>
  <si>
    <t>In stage 3 of the Net Zero Workplan, we will further develop our BITS framework through a paper to be published on the RPC. The paper will summarize our existing contributions/publications, identify key business challenges and constraints presently faced by investors and asset owners, and present suggestions for moving ahead. They will be both scholarly and practical and will benefit from and develop ideas from Stage 1. In addition, this series of papers will aid our efforts to convene stakeholders and deepen our dialogue with them on each element of BITS. Finally, these papers will inform our future research by pinpointing issues and possible avenues for progress. We also envision using the BITS framework to create educational material (e.g., webinars) to address the gap in the investment profession’s understanding of, and action on, the feedback loops between investment decisions and systemic risks, including concepts such as universal ownership, 3D investing and double materiality).</t>
  </si>
  <si>
    <t>Review by Martin S. Fridson, CFA
h2. The M&amp;A Failure Trap: Why Most Mergers and Acquisitions Fail and How the Few Succeed
[+Baruch Lev,+|https://www.wiley.com/en-us/search?filters[author]=Baruch%20Lev&amp;pq=++] [+Feng Gu+|https://www.wiley.com/en-us/search?filters[author]=Feng%20Gu&amp;pq=++]
ISBN: 978-1-394-20476-2
November 2024
240 pages
[https://www.wiley.com/en-us/The+M&amp;amp%3BA+Failure+Trap%3A+Why+Most+Mergers+and+Acquisitions+Fail+and+How+the+Few+Succeed-p-9781394204762|https://www.wiley.com/en-us/The+M&amp;amp%3BA+Failure+Trap%3A+Why+Most+Mergers+and+Acquisitions+Fail+and+How+the+Few+Succeed-p-9781394204762|smart-link]</t>
  </si>
  <si>
    <t>COP29 - Landing page</t>
  </si>
  <si>
    <t>[https://cop29.az/en|https://cop29.az/en|smart-link]</t>
  </si>
  <si>
    <t>RASITEM-885</t>
  </si>
  <si>
    <t>Net Zero Investing: Solutions for Benchmarks, Incentives, and Time Horizons - Overview and Abstract</t>
  </si>
  <si>
    <t>Standard Overview and Abstract copy to be written
Many asset owners are attempting to mitigate their portfolio exposure to climate change risk by implementing net zero investment programs. A net zero investment program aims to support the global goal of zero growth in greenhouse gas (GHG) emissions by 2050 and typically includes strategies for reducing portfolio emissions, investing in climate change solutions, and using stewardship and advocacy to create real world change. Net zero investing presents new challenges for asset owners and asset managers because it requires reducing financial exposure to climate change risk and increasing investment in climate solutions without compromising financial risk and return objectives.
----
Net zero refers to a global state of zero greenhouse gas (GHG) emissions which is achieved by (1) reducing man-made GHG emissions as much as possible and (2) offsetting any remaining GHG emissions with GHG removals.
See, for example, the Institutional Investors Group on Climate Change (IIGCC)’s Net Zero Investment Framework:</t>
  </si>
  <si>
    <t>3D Investing: Implications for Net Zero - Clint Howard, Mike Chen | NZG, Release 2</t>
  </si>
  <si>
    <t>A New Focus for Investor Climate Commitments - Tom Gosling | NZG, Release 2</t>
  </si>
  <si>
    <t>Adopting Release for GS for OCIO Portfolios</t>
  </si>
  <si>
    <t>The Adopting Release will reconcile some of the major changes between the Exposure Draft and the final Guidance Statement for OCIO Portfolios.</t>
  </si>
  <si>
    <t>RASITEM-986</t>
  </si>
  <si>
    <t>Meeting with JST/Society Japan</t>
  </si>
  <si>
    <t>Meeting with Naoya Sugimoto from [Japan Science and Technology Agency (JST)|https://www.jst.go.jp/EN/], lined up by Akira Okada from Society Japan.</t>
  </si>
  <si>
    <t>RASITEM-828</t>
  </si>
  <si>
    <t>Speaking Invitation to Canadian Securities Administrators (CSA)</t>
  </si>
  <si>
    <t>I spoke at a Canadian Securities Administrators Corporate Finance Conference in Winnipeg on Nov. 14, 2024. It was rated by far the best session of the two-day conference.</t>
  </si>
  <si>
    <t>Seats at the table (SATT) - Tier 1</t>
  </si>
  <si>
    <t>RASITEM-1002</t>
  </si>
  <si>
    <t>Spoke at Canadian Securities Administrators (CSA).</t>
  </si>
  <si>
    <t>Spoke on a panel at Canadian Securities Administrators (CSA). Organizers reported that the “panel was by far the favorite speaking event of the conference.”</t>
  </si>
  <si>
    <t>Winnipeg, Canada</t>
  </si>
  <si>
    <t>FCA’s Call for Input, “Review of FCA requirements following the introduction of the Consumer Duty”</t>
  </si>
  <si>
    <t>*CFA Institute Comment on FCA Call for Input - retail consumer requirements upon the introduction of Consumer Duty*
CFA Institute has responded to the Call for Input on the introduction of the Consumer Duty. We have focused on our traditional messages reinforcing our support for simplification and streamlining of regulation where appropriate while warning against reduction in investor protection through deregulation and reaffirmed our view that the FCA actions should be primarily driven by its commitment to investor protection</t>
  </si>
  <si>
    <t>RASITEM-988</t>
  </si>
  <si>
    <t>Meeting with Society Emirates - DFSA Consultation Paper Response</t>
  </si>
  <si>
    <t>This meeting aims to strategize and coordinate a joint comment letter with CFA Society Emirates to DFSA.
Dubai Financial Services Authority (DFSA) recently published a consultation paper regarding amendments to their statutory objectives. Notably, the DFSA is proposing a new secondary objective aimed at promoting the development of financial services industry. Full consultation paper here: [https://dfsaen.thomsonreuters.com/rulebook/consultation-paper-no-162-proposed-changes-dfsas-statutory-objectives|https://nam12.safelinks.protection.outlook.com/?url=https%3A%2F%2Fdfsaen.thomsonreuters.com%2Frulebook%2Fconsultation-paper-no-162-proposed-changes-dfsas-statutory-objectives&amp;data=05%7C02%7Cphoebe.chan%40cfainstitute.org%7Cfc06707e72c64ee28afc08dcffe7d54b%7C53a818f111e046388863b78b176399bd%7C1%7C0%7C638666618406185620%7CUnknown%7CTWFpbGZsb3d8eyJFbXB0eU1hcGkiOnRydWUsIlYiOiIwLjAuMDAwMCIsIlAiOiJXaW4zMiIsIkFOIjoiTWFpbCIsIldUIjoyfQ%3D%3D%7C0%7C%7C%7C&amp;sdata=IvY0%2ByYIcWTUflmsnHttduQTEofhXeDQIQEQ5TTU7Cs%3D&amp;reserved=0]
From an advocacy point of view, there are concerns about how such additions might impact the primary objectives of protecting investors and maintaining market integrity.</t>
  </si>
  <si>
    <t>How Should Investors’ Long-Term Returns be Measured?</t>
  </si>
  <si>
    <t>We assess measures of long-horizon investment outcomes, highlighting the importance of interim cash flow reinvestment. We also introduce the notion of “sustainable return” as the rate of withdrawal consistent with preservation of real capital.</t>
  </si>
  <si>
    <t>Goeun Choi</t>
  </si>
  <si>
    <t>Hendrik Bessembinder</t>
  </si>
  <si>
    <t>K.C. John Wei</t>
  </si>
  <si>
    <t>Te-Feng Chen</t>
  </si>
  <si>
    <t>RASITEM-903</t>
  </si>
  <si>
    <t>Support for CFA Society India Research Report on Sustainable Investing</t>
  </si>
  <si>
    <t>Some society volunteers (Labanya Prakash Jena, Mohan Prabhu, Rinda Lakshmi, Vidhu Shekhar and others) are working on Research Report on Sustainable Investing. We are helping them with contribution of research and writing on some topics.</t>
  </si>
  <si>
    <t>The Automation Ahead - Introduction and Automation Framework</t>
  </si>
  <si>
    <t>Part of the Automation Series, HTML-based releases.</t>
  </si>
  <si>
    <t>RASITEM-995</t>
  </si>
  <si>
    <t>Virtual meeting with DG FISMA, European Commission to discuss CFA Institute blueprint</t>
  </si>
  <si>
    <t>On Wednesday, 20 November, the CFA Institute Brussels office organised a virtual meeting with the European Commission DG FISMA and some representatives of the Advocacy Committees of CFA societies (which contributed to the CFA Institute blueprint document) in Germany, France, Italy, Poland, Netherlands, and Luxembourg. The meeting was also attended by representatives and members from Better Finance (European Federation of Investors and Financial Services Users).</t>
  </si>
  <si>
    <t>RASITEM-997</t>
  </si>
  <si>
    <t>Conference notes - CFA Luxembourg - Tokenisation event</t>
  </si>
  <si>
    <t>Very good conference. Well attended. Over 50 in the audience. Good questions.
Teamed with Quentin Werlé, Head of Portfolio Management at 6Monks, the only authorised AIGM in Luxembourg active in the field of crypto and tokenisation.
The society is very active.</t>
  </si>
  <si>
    <t>Luxembourg</t>
  </si>
  <si>
    <t>How Much Does ChatGPT Know About Finance?</t>
  </si>
  <si>
    <t>This paper analyzes over 10,000 large language model (LLM) responses to finance_x0002_related prompts and identifies tradeoffs that can guide both academic and practitioners in using these models for finance applications. Using novel data, we show that some models and methods of interactions are appropriate for users who place a high value on accuracy (i.e., correctness) while others are better for generating responses that are similar to human expert-written text. We identify which finance tasks are associated with higher levels of LLM accuracy and show that the appropriate use of LLMs is task specific, not job specific</t>
  </si>
  <si>
    <t>RASITEM-932</t>
  </si>
  <si>
    <t>Investment Industry Matters - Content for November 14 2024</t>
  </si>
  <si>
    <t>IIM requires RPC theme content. I’m working with Stacie Shre to supply</t>
  </si>
  <si>
    <t>RASITEM-970</t>
  </si>
  <si>
    <t>OF to speak at CFA Luxembourg conference on Tokenisation</t>
  </si>
  <si>
    <t>An opportunity to present our upcoming report on Tokenisation.
A conference plus a panel dedicated to our research and report, with industry experts.</t>
  </si>
  <si>
    <t>Society events</t>
  </si>
  <si>
    <t>RASITEM-959</t>
  </si>
  <si>
    <t>RPC Labs Data Science Competition - Research</t>
  </si>
  <si>
    <t>This is a mini-project aimed at conceptualizing ideas for a Data Science competition to be deployed on RPC labs.</t>
  </si>
  <si>
    <t>Carbonomics: The Economics of Reaching Net Zero - Michele Della Vigna, with 3 co-authors | NZG, Release 3</t>
  </si>
  <si>
    <t>RASITEM-1007</t>
  </si>
  <si>
    <t>Meeting with SEBI regarding Sustainability Data Research Project &amp; AI Consultation Paper</t>
  </si>
  <si>
    <t>We presented findings and recommendations from our October 2024 report, *The Current State of BRSR at Corporate India:* *_Sustainability Disclosures Improving, but Data Quality Issues Persist_* to Amarjeet Singh (WTM at SEBI) and Ishita Sharma (AGM at SEBI).
*Attendees:* 1) Mr. Amarjeet Singh, WTM at SEBI (A WTM is next to only Chairperson in hierarchy)
# Ms. Ishita Sharma, AGM, SEBI. She works with the Office of Mr. Singh AND
# Mr. Amit Chakarabarty, CFA Institute,
# Mr. Shreenivas Kunte, CFA Society India,
# Pankaj Sharma, CFA Institute</t>
  </si>
  <si>
    <t>India</t>
  </si>
  <si>
    <t>Reconciling Portfolio Diversification with a Shrinking Carbon Footprint - Marcin Kacperczyk, with 3 co-authors | NZG, Release 3</t>
  </si>
  <si>
    <t>RASITEM-1003</t>
  </si>
  <si>
    <t>Meeting with CFA UK Policy Group</t>
  </si>
  <si>
    <t>Agenda includes for discussion:
# Stewardship Code
# Reeves pension changes. See also attached on pension consolidation from Preqin.
# Effect of UK tax changes
# Effect of proposed US changes (e.g. tariffs)
# Other developments. Some of them will also be discussed at the EPSC.
# A series of consultations:
* UK HMT - Call for evidence on Financial Services Growth and Competitiveness Strategy published
* UK HMT - Consultation on establishing a green taxonomy launched
* UK HMT - Consultation on Pensions Investment Review opened
* UK HMT - Consultation on regulatory approach to captive insurance launched
* UK HMT - Policy paper on UK MiFID reform issued
* UK HMT - Response to consultation on regulation for ESG rating providers published</t>
  </si>
  <si>
    <t>CFA Institute Office + Teams</t>
  </si>
  <si>
    <t>RASITEM-1006</t>
  </si>
  <si>
    <t>Conference notes - OF speaking at IPE in Prague on AI and Pensions</t>
  </si>
  <si>
    <t>Very good session. Well attended. This was the panel the most subscribed by attendees at the conference.
Good discussion with the moderator and the other panelist. We explored the following topics:
* CFAI upcoming research on AI and Pensions ( ref.[~accountid:712020:854a6385-bb42-4c95-9e34-eaf7499af24d])
* The pension value chain and the various risks that are facing the pension industry
* How can AI help, different case studies
* The importance of maintaining a human interface to check the outcomes and verify adherence to fiduciary dity
Lots of questions on regulatory developments, how regulators will control this development, technological neutrality, the risk of excessive market concentration and correlation risk.</t>
  </si>
  <si>
    <t>Prague, CZ</t>
  </si>
  <si>
    <t>RASITEM-968</t>
  </si>
  <si>
    <t>OF to speak at IPE Conference and Awards 2024, Prague</t>
  </si>
  <si>
    <t>OF to speak at panel on AI and Pension for the IPE Conference and Awards 2024 event, in Prague.
[Programme: IPE Conference &amp; Awards 2024|https://ipe.swoogo.com/awards2024/programme1]
Opportunity to discuss the RPC (Genevieve Hayman’s) work on AI and Pension.</t>
  </si>
  <si>
    <t>RASITEM-962</t>
  </si>
  <si>
    <t>Webinar for CFA Society Cyprus</t>
  </si>
  <si>
    <t>Present an overview of our "How to Build a Better ESG Fund Classification System " paper and include a comparison with the SFDR classification. Discuss how the CFA Global ESG Disclosure Standards for Investment Products aligns with our classification system and how it aids asset managers in providing clients and prospects transparent disclosures on how your strategy incorporates ESG in your investment process, stewardship activities, and objectives.</t>
  </si>
  <si>
    <t>Recommendations issued by Seeking Alpha authors can affect trading activity substantially, which makes them an interesting source of information for retail and professional investors. A recommendation’s chances to become influential in this sense are larger for more accessible articles and depend on characteristics which are observable without reading the text. This result is consistent with the existence of processing costs, as Seeking Alpha community members might be unwilling to spend much effort reading articles and instead use superficial criteria to pick recommendations. Article features that are consistent with a detailed, in-depth analysis provide more valuable mid- to long-term investment advice. However, the immediate reaction of readers to such articles is less pronounced. We provide evidence for potentially profitable investment strategies based on those article features.</t>
  </si>
  <si>
    <t>Add comment Letter - PCAOB Firm Metrics</t>
  </si>
  <si>
    <t>Add comment letter to comment letter page, no need to feature on any topic pages. This a comment letter from August that never made its way to me.</t>
  </si>
  <si>
    <t>Interview with Carmen Nuzzo for Sustainability Story Podcast</t>
  </si>
  <si>
    <t>Discuss with Carmen the Transition Pathway Initiative’s tool to help investors evaluate a company’s governance of GHG emissions and the risks and opportunities arising from the low-carbon transition.</t>
  </si>
  <si>
    <t>Develop tailored guidance for applying the GIPS standards to OCIO strategies.</t>
  </si>
  <si>
    <t>RASITEM-1014</t>
  </si>
  <si>
    <t>Regulatory outreach upon de-dollarization report -- Meeting with HKMA</t>
  </si>
  <si>
    <t>Mary met with the Hong Kong Monetary Authority (HKMA) to discuss the findings of the de-dollarization report. The HKMA expressed significant interest in the report, and the meeting effectively engaged the regulators.</t>
  </si>
  <si>
    <t>Attribution of Portfolios with Climate-Related Signals - Andrew Ang, Debarshi Basu, Marco Corsi | NZG, Release 4</t>
  </si>
  <si>
    <t>Green and Transition Finance on the Municipal Level: Case of Huzhou City - Dr. Jun Ma and Yunhan Chen | NZG, Release 4</t>
  </si>
  <si>
    <t>RASITEM-467</t>
  </si>
  <si>
    <t>Net-Zero Guide</t>
  </si>
  <si>
    <t>Mission Statement:
Research and Policy Center will convene Net-Zero thought leaders and luminaries to publish the formative guidebook and benchmarking resource for the investment industry’s Net-Zero transition. We’ll take the big ideas around Net Zero and drill down to actionable guidance for investors, asset managers, investment professionals, and regulators.</t>
  </si>
  <si>
    <t>RASITEM-479</t>
  </si>
  <si>
    <t>FY24 Q1 QBR</t>
  </si>
  <si>
    <t>RAS Quarterly Business Review (QBR)
QBR presentation: 8-9 Jan (Q1)</t>
  </si>
  <si>
    <t>Wanda McClenahan</t>
  </si>
  <si>
    <t>5f6e58d4ed55c7006af8c225</t>
  </si>
  <si>
    <t>RASITEM-919</t>
  </si>
  <si>
    <t>Choices Matter When Training Machine Learning Models for Return Prediction-Author Vid for on FAJ IP</t>
  </si>
  <si>
    <t>Vouche vid from author highlighting key takeaways of FAJ IP</t>
  </si>
  <si>
    <t>RASITEM-818</t>
  </si>
  <si>
    <t>Future State Market Outlook Report</t>
  </si>
  <si>
    <t>A “crowdsourced” report built upon a qualitative survey of society leaders documenting how the scenarios of the Future State of the Investment Industry report are playing out in their market.</t>
  </si>
  <si>
    <t>RASITEM-1030</t>
  </si>
  <si>
    <t>Antti Ilmanen of AQR Delivers Keynote on Macro-Trends &amp; Asset Allocation at CFA Society Beijing Annual Conference</t>
  </si>
  <si>
    <t>RPC facilitated a keynote address by Antti Ilmanen of AQR at the CFA Society Beijing Annual Conference on December 14th. During his speech, Ilmanen, a contributor to the Financial Analysts Journal (FAJ), explored key macro-trends and asset allocation strategies. RPC leveraged its network to arrange this exclusive session, bringing valuable insights to the attendees.</t>
  </si>
  <si>
    <t>This report will identify where in the value chain new AI technologies can be implemented to enhance the overall value proposition for investors. It will also highlight associated risks and challenges with the integration of new technologies. And it will bring to light key considerations for industry professionals when developing long-term strategies to successfully meet the needs of future generations of investors.</t>
  </si>
  <si>
    <t>RASITEM-1009</t>
  </si>
  <si>
    <t>Pensions in the Age of Artificial Intelligence- Genevieve Hayman Author Vid</t>
  </si>
  <si>
    <t>Mind the Gender Gap Edition 2: Analysis of Women's Participation, Pay, and Other Measures in Indian Public Companies</t>
  </si>
  <si>
    <t>In March 2023, we published Mind the Gender Gap: Analysis of Women’s Participation, Pay, and
Other Measures in Indian Public Companies1. This was a comprehensive study on
data related to the gender issues and analysed the Business Responsibility and
Sustainability Report (BRSR) disclosures for listed Indian companies for the FY2022
reporting cycle. This is a follow up report in which we look at data from FY2023
reporting cycle and in addition, a) we have expanded the coverage of companies
from 134 to 300, b) the sample set has reasonably diverse representation in terms
of sectors and market capitalisation, and c) we have done a deep dive on
remuneration data across different levels.</t>
  </si>
  <si>
    <t>RASITEM-1004</t>
  </si>
  <si>
    <t>Pensions in the Age of Artificial Intelligence -Overview and Abstract Copy</t>
  </si>
  <si>
    <t>Overview and Abstract copy for the report.
The Author is Genevieve Hayman,Senior Affiliate Researcher, CFA Institute</t>
  </si>
  <si>
    <t>Consultation - UK HMT - Call for Evidence on financial services growth and competitiveness</t>
  </si>
  <si>
    <t>Joint project with CFA UK.
Important in the context of UK and other capital markets struggling to find the right balance for financial regulation, balancing growth and innovation with investor protection and financial stability.
[Financial Services Growth and Competitiveness Strategy - GOV.UK|https://www.gov.uk/government/calls-for-evidence/financial-services-growth-and-competitiveness-strategy]</t>
  </si>
  <si>
    <t>RASITEM-883</t>
  </si>
  <si>
    <t>How Should Investors’ Long-Term Returns be Measured? FAJ-IP</t>
  </si>
  <si>
    <t>Th study assesses measures of long-horizon investment outcomes and clarifies underlying trading strategy interpretations. We introduce the “sustainable return,” defined as the rate of periodic withdrawal for consumption consistent with the preservation of real capital. We use this notion to highlight the role of return sequence risk, which is distinct from risk in the overall level of returns. We illustrate this and several other long-horizon measures in a global stock sample, emphasizing limitations of the arithmetic and geometric means of short interval returns, and that it is necessary in many contexts to consider the reinvestment of interim cash flows.</t>
  </si>
  <si>
    <t>RASITEM-544</t>
  </si>
  <si>
    <t>Supporting CFA Society Poland in their project on gold-plating in the EU</t>
  </si>
  <si>
    <t>Following their past report on Gold-Plating practices in Poland, CFA Society Poland is currently working on a new project concerning Gold-Plating practices in the EU.
CFA Society Poland is working along with some law firms to research gold-plating case studies in Germany, Italy, Spain, Luxembourg, Malta and Netherlands (and also possibly France and Ireland). We are going to support this project by helping the Society reach out to CFA societies' members asking them to highlight cases of gold-plating in their respective countries. These cases will be included in the final report by CFA Society Poland.
This project will be extremely helpful for outreach engagements (by CFA Institute, CFA Society Poland (and possibly other societies) with the European Commission, and other EU and national regulators.</t>
  </si>
  <si>
    <t>Society Policy Content Support (cooperative pieces)</t>
  </si>
  <si>
    <t>RASITEM-996</t>
  </si>
  <si>
    <t>Response to DFSA Consultation regarding secondary objective</t>
  </si>
  <si>
    <t>CFA Society Emirates and CFA Institute welcome the opportunity to comment on the Dubai Financial Services Authority (“DFSA”) Consultation Paper on the Proposed Changes to the DFSA’s Statutory Objectives.
* Support for competition: We appreciate the DFSA's secondary focus on promoting competitiveness in Dubai’s economy.
* Product innovation: Markets generally benefit from “promotional” or “developmental” initiatives, such as fostering competition and product innovations, which should enhance overall value for money and improve service quality.
* Priority on investor protection: Nonetheless, investor protection should remain the unequivocal primary objective in all regulatory efforts.
* Potential risk of confusion and conflict: Without clear rules and guidance, there is a potential risk of regulatory arbitrage, and conflicts of interest when competition for investments and listings could erode market integrity.
* Regulatory support: We acknowledge the essential role of regulators in fostering innovation and developing new products, all while ensuring market integrity is upheld.</t>
  </si>
  <si>
    <t>Net-Zero Investing: Harnessing the Power of Unstructured Data - Lukasz Pomorski, with 4 co-authors | NZG, Release 5</t>
  </si>
  <si>
    <t>The Scope of Net Zero: The Use of Carbon Emission Data to Achieve Portfolio Goals - Robert Furdak, with 4 co-authors | NZG, Release 5</t>
  </si>
  <si>
    <t>RASITEM-806</t>
  </si>
  <si>
    <t>EuroCham Sustainable Finance Working Group (SFWG)</t>
  </si>
  <si>
    <t>The Sustainable Finance Working Group is comprised of senior representatives of banks, insurers, investors and asset managers from across Europe.</t>
  </si>
  <si>
    <t>Seats at the table (SATT) - Tier 2</t>
  </si>
  <si>
    <t>Add comment Letter - SEC Filing of PCAOB Firm Metrics Rule</t>
  </si>
  <si>
    <t>RASITEM-983</t>
  </si>
  <si>
    <t>EuroCham Presentation and Round Table</t>
  </si>
  <si>
    <t>Work with Giandomenico Zappia, board member of EuroCham Vietnam to deliver a presentation to industry professionals on Modelling Climate Transition Risk: A Network Approach report.
Plan: There will be a joint presentation and round table taking place on 7th Jan for 1.5 hours (1-hour session + 30 min round table)
Speakers: Myself and a representative from the United Nations Environment Financial Initiative will speak to an audience of policymakers, regulators, banks and financial consultants based in Vietnam.</t>
  </si>
  <si>
    <t>Building "Net-Zero-Aligned" Portfolios - Zarvan Khambatta, with 4 co-authors | NZG, Release 6</t>
  </si>
  <si>
    <t>Carbon Emissions, Net-Zero Transition, and Implications for Equity Portfolio Risk - Megan Miller, Harindra de Silva, Gregoire Campos | NZG, Release 6</t>
  </si>
  <si>
    <t>RASITEM-1017</t>
  </si>
  <si>
    <t>Op-Ed: Hong Kong Economic Journal and Hong Kong Economic Digest</t>
  </si>
  <si>
    <t>Op-ed of 500-600 words.</t>
  </si>
  <si>
    <t>Articles written and published (bylines in external publications)</t>
  </si>
  <si>
    <t>RASITEM-927</t>
  </si>
  <si>
    <t>ACCA Op-Ed - Active/Passive</t>
  </si>
  <si>
    <t>Op-Ed for ACCA’s magazine on active/passive investing.</t>
  </si>
  <si>
    <t>Add comment Letter - SEC Firm and Engagement</t>
  </si>
  <si>
    <t>Editor’s Corner article for 1Q 2025 issue. The Financial Analysts Journal turns 80 in 2025.</t>
  </si>
  <si>
    <t>Luis Garcia-Feijoo, CFA</t>
  </si>
  <si>
    <t>William N. Goetzmann</t>
  </si>
  <si>
    <t>An allocation of investment funds between equities and bonds, commonly a 60/40 split, is often advised to provide some protection from the risk in equities while still maintaining an equity exposure. However, in recent years when equity and bonds have been positively correlated, bonds have failed to provide the desired protection. This paper reports on an alternative: an allocation to relatively safe equities within a 100% equity portfolio. These safe equities, identified by fundamental analysis, provide a hedge in equity market drawdowns but with upside return: positive skewness with limited downside. An empirical analysis confirms this benefit, both in periods when equity and bond returns were positively correlated and when they were negatively correlated.</t>
  </si>
  <si>
    <t>Julie Zhu</t>
  </si>
  <si>
    <t>Stephen Penman</t>
  </si>
  <si>
    <t>RASITEM-1027</t>
  </si>
  <si>
    <t>Institutional Investor Senior Delegates Research Summit</t>
  </si>
  <si>
    <t>Industry event (II), RP presenation and Q&amp;A on Digital Transformation, talent and skills.</t>
  </si>
  <si>
    <t>Creating Value from Big Data in the Investment Management Process: A Roadmap</t>
  </si>
  <si>
    <t>The purpose of this research is to provide the investment profession with a roadmap for creating value from the profuse, multifaceted, and growing streams of data being created as we speak (aka “big data”). We plan to accomplish this objective through a survey of CFA members and charterholders, together with a series of interviews and/or focus group sessions with c-suite executives, industry practitioners, and regulators. With this mixed-method approach, we aim to comprehensively assess the key drivers, challenges, and opportunities associated with AI and big data usage in the investment industry.</t>
  </si>
  <si>
    <t>RASITEM-1020</t>
  </si>
  <si>
    <t>Creating Value from Big Data in the Investment Management Process: A Workflow Analysis-Overview and Abstract Copy</t>
  </si>
  <si>
    <t>We are now in the third wave1 of a technology-inspired revolution that began
approximately half a century ago. The central points of this wave are complex
systems that combine hardware, software, data storage, and connectivity in
multiple ways to facilitate innovative approaches to using profuse, multifaceted
streams of data. This wave continues to fuel the expansion of the financial
sector, increased sophistication of financial products, and intensified transaction
speeds (e.g., high-frequency trading).
Author is Cheryll-Ann Wilson, CFA</t>
  </si>
  <si>
    <t>Financial Entrepreneurship: Balancing Active and Passive Investment Horizons</t>
  </si>
  <si>
    <t>Brian Singer</t>
  </si>
  <si>
    <t>Lotta Moberg</t>
  </si>
  <si>
    <t>RF publication</t>
  </si>
  <si>
    <t>RASITEM-976</t>
  </si>
  <si>
    <t>AI &amp; Big Data Survey Results - Interactive Heatmap &amp; Case Studies formulation</t>
  </si>
  <si>
    <t>As part of a derivative of Cheryll’s CFA member survey on ‘AI and Big Data’ - she would like to create an interactive heatmap of AI tools frequently used in different workflows.
Update: The interactive heatmaps have now been created and are available to view on the RPCLabs GitHub page [https://cfa-institute-rpc.github.io/AI-Big-Data/|https://cfa-institute-rpc.github.io/AI-Big-Data/|smart-link]</t>
  </si>
  <si>
    <t>Global Trends and Developments in Carbon Pricing - Nga Pham, with 5 co-authors | NZG, Release 7</t>
  </si>
  <si>
    <t>Integrating Forward-Looking Climate Metrics in Corporate Fixed-Income Index Portfolio, Kushal Shah, with 2 co-authors | NZG, Release 7</t>
  </si>
  <si>
    <t>Tokenization Part I - Primer &amp; Use Cases</t>
  </si>
  <si>
    <t>Section I of the paper serves as a primer on tokenization of assets and its use cases on different markets. Breakdown of what tokenization is, how it works (how is an asset tokenized), value proposition, and limitations. In section II, we aim to explain asset-specific implications of tokenization, presenting its effects through use cases and examples of investment products which have already been tokenized. We plan on conducting one-on-one interviews for examples, asking questions about the implications of tokenizing their investment product.</t>
  </si>
  <si>
    <t>Net Zero "Guide" Landing page and Net-Zero voices of influence page.</t>
  </si>
  <si>
    <t>Basic outline from Allison on tasks. Name for this page is TBD
* A Net Zero Thought-Leadership Hub (Name TBC) is launched on the RPC website in early October
* Net Zero thought-leader articles are published on the Net Zero Thought-Leadership Hub as they are completed starting in late October.
* Each article will have its own page featuring the Meal article, the author(s) bio, video where available, In Practice, Slides, other Derivative works where available.
* The entire table of contents is listed on the main Thought Leadership landing page – Coming Soon appears where content has not been published
* Product marketing and Stacie collaborate on a “subscription” to learn more about the Guide similar to what we did for AI Handbook
* The full Net Zero Guide publishes as a PDF in January 2025
* Subscribers continue to receive updates as new videos and related content is uploaded to give the Net Zero Hub a long-tail
* AI is used to produce Power Point slides and accompanying voice-over talking points to each slide
* Authors amplify content with social media and press where applicable</t>
  </si>
  <si>
    <t>RASITEM-1066</t>
  </si>
  <si>
    <t>CFA Institute Practitioners Webinar - Integrating Sustainability in Investment Decisions</t>
  </si>
  <si>
    <t>Hardik Shah, CFA, Head – Sustainable Investment at DSP MF delivered a webinar on how to integrate Sustainability in Investment Decisions.</t>
  </si>
  <si>
    <t>RASITEM-1033</t>
  </si>
  <si>
    <t>Finfluencers - US government meeting</t>
  </si>
  <si>
    <t>Following our participation in the SEC’s Investor Advisory Committee meeting on Finfluencers in June 2024, the IAC issued several recommendations to the SEC in November 2024 that contained almost all of our own recommendations in the [https://rpc.cfainstitute.org/research/reports/2024/finfluencer-appeal|https://rpc.cfainstitute.org/research/reports/2024/finfluencer-appeal|smart-link] &lt;Finfluencers report&gt;. The House is considering developing a legislative proposal on finfluencers and RP was contact by Cody Hollerich, Senior Policy Advisor to Rep. Bill Foster (IL-11), to discuss the SEC IAC recommendations and potential legislative proposals.</t>
  </si>
  <si>
    <t>Virtual</t>
  </si>
  <si>
    <t>Investment Innovations Toward Achieving Net Zero: Voices of Influence | Compendium of Net Zero chapters</t>
  </si>
  <si>
    <t>This is the ticket for the full compendium, collected papers for _Investment Innovations Toward Achieving Net Zero: Voices of Influence._</t>
  </si>
  <si>
    <t>RASITEM-957</t>
  </si>
  <si>
    <t>Net Zero: A Framework for Investors, Robert Engle | NZG, Release 8</t>
  </si>
  <si>
    <t>RASITEM-1046</t>
  </si>
  <si>
    <t>Speaking Engagement OSC advisory committee</t>
  </si>
  <si>
    <t>I gave a talk to this advisory committee on conflicts of interest in private markets.</t>
  </si>
  <si>
    <t>1Q 2025 FAJ Issue</t>
  </si>
  <si>
    <t>Full First Quarter 2025 issue of the Financial Analysts Journal</t>
  </si>
  <si>
    <t>As climate-induced physical and transition risks to corporations are becoming more and more material, investors are increasingly scrutinizing a patchwork of voluntary climate-related public communications, namely emission disclosures, emission reduction commitments, and soft information from earnings calls and other corporate announcements.
We observe, for large-cap US firms, a rise in the usage of all forms of climate communication from 2010 to 2020. Public communication is commonly used by firms in emission-intensive sectors, such as industrials, materials, and utilities. We provide evidence that increased transparency from disclosure, especially of scope 1 and scope 2 emissions, can offset a significant portion of the P/E discount associated with carbon emissions, especially for firms in the energy and industrial sectors. A similar offsetting effect is observed for positive climate-related sentiment during earnings calls Q&amp;A, but not for the management update section of earnings calls. In contrast, decarbonization commitments have a subsequent statistically insignificant impact on valuation.</t>
  </si>
  <si>
    <t>RASITEM-1031</t>
  </si>
  <si>
    <t>Editor's Letter - Brian Bruce | NZG, Release 8</t>
  </si>
  <si>
    <t>RASITEM-1047</t>
  </si>
  <si>
    <t>Meeting with CSSF Luxembourg - Discuss digital finance and tokenisation report</t>
  </si>
  <si>
    <t>Teams discussion with CSSF to discuss European developments of digital finance, feedback on MiCA, comparison with US.
We used our tokenisation report as background.</t>
  </si>
  <si>
    <t>Policy Research - CFA Netherlands - Blueprint for transition from DB to DC</t>
  </si>
  <si>
    <t>We have supervised and supported this piece by CFA Netherlands, which is aligned with our topical priority related to pensions.
A white paper done with CFA Netherlands which discusses the significant reforms in the Dutch pension system, shifting from a Defined Benefit (DB) to a Defined Contribution (DC) scheme, focusing on individual pension capital and collective investments. This is critical in the EU and a great case study from a policy perspective, as this shift reestablishes the necessity for individuals to take charge of their long-term savings needs, while it creates a direct nexus for the investment industry to have a role to play.</t>
  </si>
  <si>
    <t>Position Paper - CFA Society Switzerland - Investment Governance at Swiss Pension Funds</t>
  </si>
  <si>
    <t>We supported and reviewed this work done by CFA Switzerland on governance of pension plans in the jurisdiction. Very important for our research and advocacy work on the subject of pensions.
One comprehensive position paper on governance recommendations for boards of trustees at Swiss pension funds. Done on the back of a conclusion that governance standards are too low. Establishes the importance of sound governance principles, the role of third parties, conflicts of interest management.</t>
  </si>
  <si>
    <t>Consultation - UK - HMT, DWP - Pension Reform</t>
  </si>
  <si>
    <t>CFA Institute and CFA UK jointly responding to an important consultation initiated by HMT and the DWP on the planned pension reform in the UK.
[Pensions Investment Review: Unlocking the UK pensions market for growth - GOV.UK|https://www.gov.uk/government/consultations/pensions-investment-review-unlocking-the-uk-pensions-market-for-growth/pensions-investment-review-unlocking-the-uk-pensions-market-for-growth]
Major considerations for us include:
* Consolidation of local authority pension schemes, with a view to favoring long-term investments in private markets.
* Fiduciary duty
* Attractiveness of UK for IPOs
* Technology in the pension sector</t>
  </si>
  <si>
    <t>RASITEM-1063</t>
  </si>
  <si>
    <t>HKEX corporate governance reform -- consultation response and blog article</t>
  </si>
  <si>
    <t>* The Hong Kong Exchanges and Clearing Limited (HKEX) has recently finalized enhancements to the Corporate Governance Code and related Listing Rules. These revisions follow a consultation launched in August of last year, during which we submitted a response in collaboration with CFA Society Hong Kong.
* Based on the finalized reform, we also co-authored an article titled “An Evolutionary Approach to Corporate Governance Reform – Reflections on the HKEX Final Corporate Governance Code Enhancements” with CFA Society Hong Kong. We plan to post this article on the Market Integrity Blog.</t>
  </si>
  <si>
    <t>Beijing Institute of Finance and Sustainability/ GIZ - Huzhou Green finance Story</t>
  </si>
  <si>
    <t>Proposed by Dr. Ma, who is our main contact for green finance in China, PCFA, etc.</t>
  </si>
  <si>
    <t>RASITEM-1056</t>
  </si>
  <si>
    <t>SATT - XBRL Working Group</t>
  </si>
  <si>
    <t>Ongoing multi-party discussions between ESMA, XBRL Europe, XBRL France, CFA France, CFA Institute, EFFAS on the subject of digitalisation of data. Determine how to further progress the deployment of XBRL protocol across Europe, to match the US.
Issues related to centralisation of data access (ESAP regulation) and ESEF implementation across EU.</t>
  </si>
  <si>
    <t>Exposure Draft - GIPS Standards for Verifiers when Verifying Asset Owners</t>
  </si>
  <si>
    <t>RASITEM-1065</t>
  </si>
  <si>
    <t>Delivered a session for MorningStar as part of their Global Week of Learning</t>
  </si>
  <si>
    <t>RASITEM-1060</t>
  </si>
  <si>
    <t>Interview with Benefits and Pensions Monitor (CAN)</t>
  </si>
  <si>
    <t>[^Rhodri Preece &amp; Genevieve Hayman_Briefing Book_Benefits and Pensions Monitor.docx]</t>
  </si>
  <si>
    <t>RASITEM-1096</t>
  </si>
  <si>
    <t>Morningstar Global Week of Learning Webinar</t>
  </si>
  <si>
    <t>On February 11th, Brian presented a 60-minute session on AI tools during Morningstar’s Global Week of Learning. The presentation, titled “Automation Ahead,” covered the evolution of AI—focusing on generative AI—and its impact on finance roles, along with a Q&amp;A session that generated significant engagement.</t>
  </si>
  <si>
    <t>RASITEM-1032</t>
  </si>
  <si>
    <t>Outreach: PwC, with GP&amp;CS New York Team</t>
  </si>
  <si>
    <t>I will join an in-person meeting at PwC New York offices on Jan. 29 with our contact from PwC sustainability team, connected by GP&amp;CS New York team (Julia Susanne Orlich and Brittany Morasse). The goal is to gain insights on the sustainability research from our contact and promote our RPC research in this area.</t>
  </si>
  <si>
    <t>RASITEM-1049</t>
  </si>
  <si>
    <t>Speaking engagement - HSBC regulatory webinars - Digital finance</t>
  </si>
  <si>
    <t>OF to moderate session 6 of the FinTech Training for Financial Regulators series, organised in HK as a partnership between HSBC and CFA Institute.
Title of the session is: Digital Assets and Currencies
To cover: DLT and blockchain technology, CBDCs, BIS work on digital finance, financial inclusion, issue of harmonisation.</t>
  </si>
  <si>
    <t>RASITEM-1070</t>
  </si>
  <si>
    <t>Call notes with Society HK Advocacy Council</t>
  </si>
  <si>
    <t>Discuss new year advocacy strategy, initiatives, and upcoming collaboration with Society HK Advocacy Council - Willis and Monica.</t>
  </si>
  <si>
    <t>Response to SEC Filing of the PCAOB Firm and Engagement Metrics Final - Comment Letter</t>
  </si>
  <si>
    <t>Monash 60/40 Report #1 - Historical Performance</t>
  </si>
  <si>
    <t>The study delves into the performance of stocks and bonds across different periods, revealing that the correlation between these asset classes is neither static nor consistently negative. This has significantly influenced the dynamic performance of the 60/40 portfolio over the past 122 years.
The study utilised the Dimson-Marsh-Staunton (DMS) Global Investment Returns Database (DMS). The dataset includes 122 years of nominal and real returns of stocks, Treasury bills, Treasury bonds, inflation rates and exchange rates for 35 countries and five composite regions. This study mainly focuses on Australia, Japan, the United Kingdom and the United States, referencing the European region and the World, when applicable, for benchmarking.</t>
  </si>
  <si>
    <t>Consultation - UK - FRC - Stewardship Code changes</t>
  </si>
  <si>
    <t>Important consultation dealing with a new proposed definition for stewardship proposed by the FRC in the UK, which will have ramifications internationally. The new definition proposed attempts to simplify the definition and reduce the confusion caused by including explicit mentions related to ESG.
[Stewardship Code Consultation|https://www.frc.org.uk/consultations/stewardship-code-consultation/]
Deadline is 19 February. Will be done as a joint response between CFA Institute and CFA UK.</t>
  </si>
  <si>
    <t>RASITEM-1121</t>
  </si>
  <si>
    <t>Roundtable on ESG disclosure Standards</t>
  </si>
  <si>
    <t>Conduct a round table with AO and AM on the ESG disclosure standards</t>
  </si>
  <si>
    <t>RASITEM-1098</t>
  </si>
  <si>
    <t>GES Wbinar - AI and EU Regulation Navigating Compliance in Financial Services</t>
  </si>
  <si>
    <t>Brian moderated an hour-long webinar titled “EU and AI:Navigating Compliance in Financial Services,” focused on AI regulation. In collaboration with William and Frye (a law firm), the session featured a fireside chat that explored key regulatory topics and compliance strategies.</t>
  </si>
  <si>
    <t>International Women's Day 2025 - Homepage promotion and landing page</t>
  </si>
  <si>
    <t>Update the landing page for 2025: [The Research &amp; Policy Center Recognizes Women of Influence|https://rpc.cfainstitute.org/topics/diversity-equity-and-inclusion/international-womens-day]</t>
  </si>
  <si>
    <t>RASITEM-1067</t>
  </si>
  <si>
    <t>Practitioners’ Insights Webinar: Investing Opportunities in Indian Equities: A Global Perspective</t>
  </si>
  <si>
    <t>Indian markets are at the crossroads. After many years of consistent and exceptional performance, there are several concerns emerging on domestic slowdown, stress in urban consumption, poor quarterly results in general, a depreciating rupee and expensive valuations, even after correction. This webinar will provide a global perspective on how India looks on a relative and absolute basis for the global investors and where could be the future potential opportunities in Indian markets.</t>
  </si>
  <si>
    <t>Response to FASB on Accounting for Government Grants Proposal</t>
  </si>
  <si>
    <t>This can be added to the Financial Reporting page, replacing the Comment Letter to the FASB on Measurement in the Financial Statements</t>
  </si>
  <si>
    <t>RASITEM-1110</t>
  </si>
  <si>
    <t>Webinar with Callan</t>
  </si>
  <si>
    <t>Nicole will be the keynote speaker for a Callan ESG series webinar, where she will discuss our paper "How to Build a Better ESG Fund Classification System." She will explain how our classification system benefits asset managers, asset owners, regulators, and consultants and provide case study examples of how to categorize ESG funds using our classification system.</t>
  </si>
  <si>
    <t>RASITEM-1076</t>
  </si>
  <si>
    <t>TEST DO NOT DELETE</t>
  </si>
  <si>
    <t>Daniel Luevano - CW</t>
  </si>
  <si>
    <t>712020:4cd3a4f5-1e2f-44d5-95b7-a70e56a7fc5a</t>
  </si>
  <si>
    <t>RASITEM-1085</t>
  </si>
  <si>
    <t>Add Comment Letter - UK FRC Stewardship Code</t>
  </si>
  <si>
    <t>RASITEM-1012</t>
  </si>
  <si>
    <t>Research Outreach - ASSA 2025 Annual Meeting</t>
  </si>
  <si>
    <t>*Conference Details*: Allied Social Science Associations (ASSA) 2025 Annual Meeting, [+Meeting Overview Link+|https://nam12.safelinks.protection.outlook.com/?url=https%3A%2F%2Fwww.aeaweb.org%2Fconference%2F&amp;data=05%7C02%7Cyushuo.yang%40cfainstitute.org%7C6456cde1876c4f02bfd808dd12e3c393%7C53a818f111e046388863b78b176399bd%7C1%7C0%7C638687491638758653%7CUnknown%7CTWFpbGZsb3d8eyJFbXB0eU1hcGkiOnRydWUsIlYiOiIwLjAuMDAwMCIsIlAiOiJXaW4zMiIsIkFOIjoiTWFpbCIsIldUIjoyfQ%3D%3D%7C0%7C%7C%7C&amp;sdata=RuSmBnAn5G3ak%2FK7w5GdCH3V%2Fevv4d1w8ZbO8MmV%2FgU%3D&amp;reserved=0]; January 2 (Thursday) - 5 (Sunday), 2025, San Francisco, CA.
* *Leading Organizers*: American Economic Association (AEA) &amp; American Finance Association (AFA)
* *Overview*: The largest academic conference on economics and finance research.
* *Participants*: Professors, research institutions, think tanks, investment funds, banks, and consulting firms.
* *Format*: Paper presentations, panel discussions, and networking events.
* *Topics*: Covers a wide range of research topics, including sessions on RPC's three research focuses (capital markets, technology, and sustainability). [+Sessions and Events Link+|https://nam12.safelinks.protection.outlook.com/?url=https%3A%2F%2Fwww.aeaweb.org%2Fconference%2F2025%2Fpreliminary&amp;data=05%7C02%7Cyushuo.yang%40cfainstitute.org%7C6456cde1876c4f02bfd808dd12e3c393%7C53a818f111e046388863b78b176399bd%7C1%7C0%7C638687491638783247%7CUnknown%7CTWFpbGZsb3d8eyJFbXB0eU1hcGkiOnRydWUsIlYiOiIwLjAuMDAwMCIsIlAiOiJXaW4zMiIsIkFOIjoiTWFpbCIsIldUIjoyfQ%3D%3D%7C0%7C%7C%7C&amp;sdata=Pj80QvKXewoCdr6pQAK98CmuU9bZjnx88q9K87H%2FFyc%3D&amp;reserved=0].
*Objectives*:
* Show RPC's presence at the largest academic conference in Economics and Finance.
* Connect with academics and industry professionals to promote RPC research and Financial Analysts Journal.
* Stay updated on cutting-edge research in RPC's research fields.
* Scan potential promising research topics.
* Expand the network and explore future collaboration and presentation opportunities for RPC research.</t>
  </si>
  <si>
    <t>To fulfill its potential as a critical mechanism for climate finance, the voluntary carbon market (VCM) must address structural barriers related to quality and transparency. Governments, regulators, and companies are actively working to revitalize the market through new regulations. This project will examin the state of the voluntary carbon markets and assess policy issues and implementation challenges to to improve the voluntary carbon market's integrity, functioning and transparency.</t>
  </si>
  <si>
    <t>RASITEM-1099</t>
  </si>
  <si>
    <t>GES Webinar - "AI Tools and Techniques" a bite-sized CFA Institute Live Event</t>
  </si>
  <si>
    <t>On February 26th, Brian moderated the “AI Tools and Techniques” webinar—a bite-sized CFA Institute Live event—featuring a fireside chat with industry experts on Gen-AI tools, real-world applications, and risk management.</t>
  </si>
  <si>
    <t>Consultation - UK - HMT - UK Green Taxonomy</t>
  </si>
  <si>
    <t>Important consultation on the opportunity for the UK to adopt its own Green Taxonomy.
[UK Green Taxonomy - GOV.UK|https://www.gov.uk/government/consultations/uk-green-taxonomy]
Issues relate to:
* Should the UK have a taxonomy, in a difficult international context focused on regulatory simplification?
* Should the UK mimic the EU approach or choose a simpler and better targeted approach?
Deadline is 6 February. Will be done as a joint response between CFAI and CFA UK. To be posted on the RPC.</t>
  </si>
  <si>
    <t>FAJ Article: Spot Bitcoin ETFs: The Struggle Was Worth It</t>
  </si>
  <si>
    <t>Spot Bitcoin ETFs, launched January 11, 2024, have gained $75B in assets, offering a safe, convenient way to invest in Bitcoin. This study reviews their first-year performance, regulatory challenges, and advantages over futures-based Bitcoin ETFs.</t>
  </si>
  <si>
    <t>Andrew M. Hornback</t>
  </si>
  <si>
    <t>Robert E. Whaley</t>
  </si>
  <si>
    <t>RASITEM-1028</t>
  </si>
  <si>
    <t>Return Talk to CII US Asset Owners Council</t>
  </si>
  <si>
    <t>[[RASITEM-923] Attended CII Fall Conference. Spoke to US Asset Owners Council. - Jira|https://cfainstitute.atlassian.net/browse/RASITEM-923]</t>
  </si>
  <si>
    <t>RASITEM-1112</t>
  </si>
  <si>
    <t>Attending The Economist Sustainability Conference</t>
  </si>
  <si>
    <t>Half-day attendance of the sustainability conference hosted by the Economist, with themes of sustainable finance, sustainability with AI and sustainability in leadership.</t>
  </si>
  <si>
    <t>RASITEM-1131</t>
  </si>
  <si>
    <t>Economist Impact - Sustainability Conference - Headline Speaking Engagement</t>
  </si>
  <si>
    <t>RP spoke on a panel on Transition Finance, based off our Transition Finance research report, at the Economist conference on sustainability. CFA Institute was a sponsor of the event (GP&amp;CS), with exhibition booth to promote the Climate Certificate and Sustainability Certificate.</t>
  </si>
  <si>
    <t>Interview with Mel Peh for the Sustainability Story Podcast</t>
  </si>
  <si>
    <t>Interview Mel Peh, independent consultant for the United Nations Environment Program Finance Initiative (UNEP FI), regarding how asset managers and asset owners can integrate nature-related risks into their investment analysis and decision-making process.</t>
  </si>
  <si>
    <t>RASITEM-1113</t>
  </si>
  <si>
    <t>SATT - OF attended IOSCO AMCC quarterly meeting</t>
  </si>
  <si>
    <t>OF to attend online quarterly meeting of IOSCO Affiliated Member Consultative Committee (AMCC), of which we are a member.
Discussions will include planning for May meeting of AMCC in Qatar, along with IOSCO’s annual meeting.</t>
  </si>
  <si>
    <t>RASITEM-1115</t>
  </si>
  <si>
    <t>Attended Global Retirement Outlook Webinar</t>
  </si>
  <si>
    <t>SS&amp;C and Deloitte presented findings from their recent white paper [^globalretirementoutlook1741704966386.pdf]
They interviewed 25 executives from market-leading retirement providers within Australia, the UK, Ireland, and the US.
Key findings:
* Still high concerns about retirement security: 51% of Americans worry that they will not have enough funds for retirement. In Europe, only 45% of individuals feel confident that they will be financially prepared to retire.
* Individuals are looking for financial service providers to help beyond retirement savings. They are seeking assistance with building financial well-being that considers their holistic financial situation and money choices and provides them with a sense of security and freedom of choice.
** Focus on creating personalized customer value across investors' retirement lifecycle
* Using client data to identify strategic opportunities. But also having to manage data privacy and security.
** 75% of interviewed executives highlighted a focus on digital advice advancements in their technology portfolios.
* Over 75% of respondents believe the wealth and retirement segments will come together, noting that clients want a complete view of investments rather than seeing assets in silos.
* Regulatory uncertainty a top concern for industry executives. Retirement providers will be challenged to keep pace with continuing regulatory change.
** While we can only speculate about the future regional regulatory landscape, it will continue to play a critical role in shaping the industry and its ability to respond to customer needs. Providers should remain adaptable and responsive in their messaging and services as well as their technology.</t>
  </si>
  <si>
    <t>FAJ Article: Asset Allocation Drift Due to Taxes</t>
  </si>
  <si>
    <t>Spending from tax-deferred accounts like IRAs incurs taxes. These taxes induce deviations between the intended and the effective asset allocations: A dollar on a portfolio statement is not necessarily a dollar when
evaluating the asset allocation. This drift can be larger than traditional rebalancing ranges. Investors underestimate the size of this tax-induced asset allocation drift at their peril. Investors should recognize the
tax-induced asset allocation drift and adopt tax-adjusted asset allocation in consequence.</t>
  </si>
  <si>
    <t>Brian C. Payne</t>
  </si>
  <si>
    <t>William W. Jennings</t>
  </si>
  <si>
    <t>Author Testimonials - Why Publish in FAJ</t>
  </si>
  <si>
    <t>* I am gathering testimonials from FAJ authors for the organization to leverage. I foresee value in showcasing these testimonials from investment luminaries in: new member portal, IIM newsletter, and on the RPC site itself.
* This effort is ongoing, and Mark Fortune is also gathering these where apropriate.</t>
  </si>
  <si>
    <t>RASITEM-1104</t>
  </si>
  <si>
    <t>Speaking engagement - OF to speak on panel at ALTS LA</t>
  </si>
  <si>
    <t>OF invited to speak about tokenisation on following keynote panel at:
[ALTSLA 2025 – The West Coast's Premier Alternative Investment Conference|https://altsla.com/]
Keynote panel: 2025 Alternative Megatrends
Moderator:
Dr. Ashby Monk, Executive and Research Director, Stanford Research Initiative on Long Term Investing (SLTI)
Panelists:
Marko Papic, Chief Strategist, GeoMacro Strategy, BCA Access
Olivier Fines</t>
  </si>
  <si>
    <t>India focused Finfluencer Research Project</t>
  </si>
  <si>
    <t>Post our global report on Finfluencers, there has been keen interest in India focused similar project. The marketing team (Divya) is involved and FH along with YouGov are working on this.</t>
  </si>
  <si>
    <t>RASITEM-1118</t>
  </si>
  <si>
    <t>Teams meeting on 3-19-2025 with Bart Goemans, CEO CFA Society Calgary</t>
  </si>
  <si>
    <t>FAJ Article: Intrinsic Value: A Solution to the Declining Performance of Value Strategies</t>
  </si>
  <si>
    <t>The paper proposes to use intrinsic value as an alternative measure of fundamentals in predicting stock returns. We construct intrinsic value as the sum of the book value of equity and the present value of future economic profits. The capital asset pricing model alpha of a long-short portfolio of large stocks based on the intrinsic-value-to-market ratio is 56 bps per month between 1999 and 2023 when the book-to-market ratio and similarly constructed price multiples fail to predict returns. We argue that the underperformance of strategies based on traditional valuation multiples stems from their failure to model future economic profits, which have become a more significant component of firm value as discount rates have decreased.</t>
  </si>
  <si>
    <t>Daniel Obrycki</t>
  </si>
  <si>
    <t>Derek Bergen, CFA</t>
  </si>
  <si>
    <t>Francesco Franzoni</t>
  </si>
  <si>
    <t>Rafael Resendes</t>
  </si>
  <si>
    <t>Intangible Assets, Investor Perspectives</t>
  </si>
  <si>
    <t>Piece discussing investor survey findings and other perspectives on the accounting for intangible assets (other than goodwill). Complements our 2021 piece on goodwill - [Goodwill: Investor Perspectives (cfainstitute.org)|https://www.cfainstitute.org/en/research/survey-reports/goodwill-investor-perspectives]</t>
  </si>
  <si>
    <t>RASITEM-1129</t>
  </si>
  <si>
    <t>Attended SEC Roundtable on Artificial Intelligence in the Financial Industry</t>
  </si>
  <si>
    <t>Attended parts of the SEC’s day-long conference on AI in the financial industry. The panels are listed below with my notes on each panel. Others are welcome to fill in the gaps where I could not attend.
[https://www.sec.gov/newsroom/meetings-events/sec-roundtable-artificial-intelligence-financial-industry|https://www.sec.gov/newsroom/meetings-events/sec-roundtable-artificial-intelligence-financial-industry|smart-link]</t>
  </si>
  <si>
    <t>RASITEM-1089</t>
  </si>
  <si>
    <t>Societies Webinar on Pensions and AI</t>
  </si>
  <si>
    <t>Presenting findings from “Pensions in the Age of AI” to CFA societies of Latin America and the Caribbean.</t>
  </si>
  <si>
    <t>Other partnership and stakholder events (RAS staff content/speaker featured; includes speaking and webinars)</t>
  </si>
  <si>
    <t>Add Comment Letter - CARB Consultation</t>
  </si>
  <si>
    <t>Joint consultation response between CFAI and CFA UK on:
[CP24/30: A new product information framework for Consumer Composite Investments | FCA|https://www.fca.org.uk/publications/consultation-papers/cp24-30-new-product-information-framework-consumer-composite-investments]
Important development for us, as establishes the different approaches in the UK vs EU on key information documents.
We will express our support of simplification efforts, while focus on areas which should exhibit standardisation for ease of use by investors. P</t>
  </si>
  <si>
    <t>Monash 60/40 Report #2 - Retirement Simulations</t>
  </si>
  <si>
    <t>This report undertakes a thorough examination of the 60/40 investment strategy's ability to sustain retirees through their post-working years, with a focus on the diverse economic environments of Australia and the United States. Employing advanced Monte Carlo simulations, we dissect the performance of this traditionally recommended portfolio, consisting of 60% equities and 40% bonds, across a span of 25 years of retirement. Our analysis is nuanced, considering varying lifestyles from modest to comfortable, different initial retirement account balances, the influence of gender on retirement outcomes, and the critical impact of market volatility on the longevity of retirement savings.</t>
  </si>
  <si>
    <t>Add comment Letter - ESMA Consultation Paper on RTS</t>
  </si>
  <si>
    <t>RASITEM-1133</t>
  </si>
  <si>
    <t>Expert Interview with SGX Listing Department, lined up by Mary.</t>
  </si>
  <si>
    <t>Expert Interview with Michael Tang, Head of Listing Compliance at SGX RegCo (Former Head of Listing Policy and Product Admission at SGX) for our ongoing AGM research project.</t>
  </si>
  <si>
    <t>Mary Leung - CW</t>
  </si>
  <si>
    <t>FAJ Article: Optimal Factor Timing in a High-Dimensional Setting</t>
  </si>
  <si>
    <t>Authors propose a framework for equity factor timing in a high-dimensional setting, using shrinkage to enhance out-of-sample performance. Empirical results show sizable gains, even for factors built solely from large-cap stocks.</t>
  </si>
  <si>
    <t>Manan Mehta</t>
  </si>
  <si>
    <t>Rob Lehnherr, CFA</t>
  </si>
  <si>
    <t>Stefan Nagel</t>
  </si>
  <si>
    <t>RASITEM-1134</t>
  </si>
  <si>
    <t>Teams meeting with Mary Leung dd 4-2-2025</t>
  </si>
  <si>
    <t>RASITEM-1122</t>
  </si>
  <si>
    <t>Africa Green Finance RoundTable</t>
  </si>
  <si>
    <t>Participation on a round table for green finance in West Africa countries. Specifically, looking at green financing in Africa and key lessons which can be taken from UK practices.</t>
  </si>
  <si>
    <t>Leonardo Royal Hotel London St Paul's. 10 Godliman Street, EC4V 5AJ London</t>
  </si>
  <si>
    <t>RASITEM-1138</t>
  </si>
  <si>
    <t>Industry roundtable - ESG in Europe - OF to moderate discussion</t>
  </si>
  <si>
    <t>Industry roundtable organised by GPCS (Faryal and Hector), to focus on Europe and sustainable finance.
Focused on market developments in sustainable finance following the EU Omnibus Simplification Package. Chatham House Rules. 10-12 participants.</t>
  </si>
  <si>
    <t>IOSCO Consultation Response</t>
  </si>
  <si>
    <t>Respond to the IOSCO consultation on AI in capital markets, relating it to research we have conducted or are conducting</t>
  </si>
  <si>
    <t>RF Brief: Optimal Design of Life-Cycle Funds in Emerging Market Countries</t>
  </si>
  <si>
    <t>Over the past two decades, defined-contribution (DC) pension plans have largely replaced defined-benefit (DB) plans worldwide, including in emerging market (EM) countries, where DC plan assets account for approximately 90% of total pension investments. A key challenge with DC plans is that participants often struggle with making optimal investment decisions due to financial illiteracy or behavioral biases, increasing the risk of insufficient retirement savings.
To address this issue, DC pension plans often provide default investment options, which are automatically selected when plan members do not actively choose an investment strategy. Among these, lifecycle funds, also known as target-date funds, have become a widely adopted default option. These funds gradually reduce equity exposure as investors approach retirement.
While widely used in the US, lifecycle funds should be tailored to EM countries due to differences in demographic structures and financial market conditions. In this respect, this study examines the optimal design of lifecycle funds for Mexico, Poland, South Africa, and Turkey by incorporating risky human capital and parameter uncertainty.
Key findings include:
* Labor income profiles and capital market assumptions significantly impact lifecycle fund allocations.
* Risk aversion, permanent income shocks, and the correlation between human capital and stock returns strongly influence investment strategies. When human capital and stock returns are highly correlated, younger investors may benefit from higher bond allocations, with stock allocations increasing later in life.
* Contribution rates and discount rates have a relatively limited impact on asset allocations.
* Parameter uncertainty leads to more conservative equity allocations, particularly in countries with high stock market volatility.
Policymakers and pension fund managers in EM countries should design lifecycle funds that account for country-specific labor income profiles, sectoral variations, and parameter uncertainty. Moreover, robust regulatory frameworks and financial literacy initiatives are essential to support cost-effective default options that reflect local economic conditions and investor behavior.</t>
  </si>
  <si>
    <t>Seda Peksevim</t>
  </si>
  <si>
    <t>RASITEM-1137</t>
  </si>
  <si>
    <t>Consultation - IOSCO - AI in Capital Markets</t>
  </si>
  <si>
    <t>We will provide a response to the consultation report of IOSCO on AI in Capital Markets:
[CR/01/2025 Artificial Intelligence in Capital Markets: Use Cases, Risks, and Challenges|https://www.iosco.org/library/pubdocs/pdf/IOSCOPD788.pdf]
This is an opportunity for RAS and the RPC to accomplish two objectives:
* Identify and specify where IOSCO’s agenda and thinking around AI aligns and where it differs from ours at this stage of our engagement on the subject.
* Showcase to IOSCO the breadth and depth of the RPC on the subject so as to demonstrate our willingness and capacity to assist their own research agenda.
We are a member of the IOSCO AMCC, so this is strategic for us.</t>
  </si>
  <si>
    <t>RASITEM-1072</t>
  </si>
  <si>
    <t>CFA Society Nigeria webinar: Harnessing AI for Smarter Investment Decisions</t>
  </si>
  <si>
    <t>CFA Society Nigeria has invited me to speak on how AI is transforming investment strategies and decision-making processes. Details of their event are as follows:
*Event Details:*
*Date:* Thursday, April 24, 2025
*Time:* 11:00 AM WAT (6:00 AM EDT)
*Theme:* Harnessing AI for Smarter Investment Decisions
*Platform*: Zoom</t>
  </si>
  <si>
    <t>Event</t>
  </si>
  <si>
    <t>RASITEM-1126</t>
  </si>
  <si>
    <t>CFA Society Calgary webinar: Researched approaches to the challenges of AI adoption in finance.</t>
  </si>
  <si>
    <t>_ETFs Evolving_: _A Comprehensive Guide_ (2nd Edition)
Module 1. Exchange-Traded Funds: Features and the Evolving Landscape</t>
  </si>
  <si>
    <t>Joanne Hill</t>
  </si>
  <si>
    <t>RASITEM-1105</t>
  </si>
  <si>
    <t>Event - OF to speak at panel on tokenisation - Funds Europe FundsTech Forum (London)</t>
  </si>
  <si>
    <t>OF to be panelist at FundsTech Forum on 29 April 2025 in London.
[Home - FundsTech Forum 2025|https://web-eur.cvent.com/event/1e9d46be-73c1-48e4-ade1-c62fb5514379/summary]
Panel (14.10-14.45)
The Transformative Power of Tokenisation
With:
Robert Crossley, Head, Digital Assets, Franklin Templeton
Bill Gourlay, MD, Independent Consultants Network</t>
  </si>
  <si>
    <t>Post Comment Letter to US Congress re: PCAOB</t>
  </si>
  <si>
    <t>Iâ€™m writing from Benefits Canada, the leading national publication for the benefits, pension and investment industries.
Iâ€™m assigning the Head to Head feature for an upcoming issue. For this feature, we basically pose a question to two industry experts and they write 300 words in response. The two responses donâ€™t have to be black and white â€” in many cases, both responses are a bit more in the grey area.
The question for this issue is: *Are there underlying risks in using AI and machine learning in pension administration and governance?*
I saw the December 2024 paper â€˜Pensions in the age of artificial intelligenceâ€™ and I thought someone at the CFA Institute would be a great respondent to the question. The deadline for this piece would be in the first week of March â€” Fri., March 7. Do you think that would be a possibility?
Iâ€™m including some links to previous Head to Head features to provide more context:
h2. [+Head to head: Should Canadian pension funds be incentivized to invest domestically?+|https://nam12.safelinks.protection.outlook.com/?url=https%3A%2F%2Fwww.benefitscanada.com%2Farchives_%2Fbenefits-canada-archive%2Fhead-to-head-should-canadian-pension-funds-be-incentivized-to-invest-domestically%2F&amp;data=05%7C02%7Cgenevieve.hayman%40cfainstitute.org%7C7ba84ea13134419ea3ab08dd45effd96%7C53a818f111e046388863b78b176399bd%7C1%7C0%7C638743619250820722%7CUnknown%7CTWFpbGZsb3d8eyJFbXB0eU1hcGkiOnRydWUsIlYiOiIwLjAuMDAwMCIsIlAiOiJXaW4zMiIsIkFOIjoiTWFpbCIsIldUIjoyfQ%3D%3D%7C0%7C%7C%7C&amp;sdata=FMKV29s0eSCiIBxoWcMIsFWDaOnOKGNMjXAF%2FRhwATU%3D&amp;reserved=0]
h2. [+Head to head: Is it time to retire the term â€˜retirement?â€™+|https://nam12.safelinks.protection.outlook.com/?url=https%3A%2F%2Fwww.benefitscanada.com%2Farchives_%2Fbenefits-canada-archive%2Fhead-to-head-is-it-time-to-retire-the-term-retirement%2F&amp;data=05%7C02%7Cgenevieve.hayman%40cfainstitute.org%7C7ba84ea13134419ea3ab08dd45effd96%7C53a818f111e046388863b78b176399bd%7C1%7C0%7C638743619250849021%7CUnknown%7CTWFpbGZsb3d8eyJFbXB0eU1hcGkiOnRydWUsIlYiOiIwLjAuMDAwMCIsIlAiOiJXaW4zMiIsIkFOIjoiTWFpbCIsIldUIjoyfQ%3D%3D%7C0%7C%7C%7C&amp;sdata=oQIL8gUpn8lxO1mKBsZZ8YV7d1PNxSCVZLgVvg5Tycs%3D&amp;reserved=0]
h2. [+Head to head: Will the governmentâ€™s super-priority bill spell the end of DB pension plans?+|https://nam12.safelinks.protection.outlook.com/?url=https%3A%2F%2Fwww.benefitscanada.com%2Farchives_%2Fbenefits-canada-archive%2Fhead-to-head-will-the-governments-super-priority-bill-spell-the-end-of-db-pension-plans%2F&amp;data=05%7C02%7Cgenevieve.hayman%40cfainstitute.org%7C7ba84ea13134419ea3ab08dd45effd96%7C53a818f111e046388863b78b176399bd%7C1%7C0%7C638743619250871859%7CUnknown%7CTWFpbGZsb3d8eyJFbXB0eU1hcGkiOnRydWUsIlYiOiIwLjAuMDAwMCIsIlAiOiJXaW4zMiIsIkFOIjoiTWFpbCIsIldUIjoyfQ%3D%3D%7C0%7C%7C%7C&amp;sdata=6Mvw5HwT3vJP9%2F2zgrUlGUc2OECI62pLUbiCl1wpK1Q%3D&amp;reserved=0]</t>
  </si>
  <si>
    <t>In part II we aim to cover (in partnership with external author) the policy implications of adoption of tokenization, current regulatory structures, key considerations (cross-border regulation, consumer protection, KYC/AML etc.), and recommendations for policy makers.</t>
  </si>
  <si>
    <t>RASITEM-1162</t>
  </si>
  <si>
    <t>HKIMR Talent Round Table</t>
  </si>
  <si>
    <t>Follow-up to last year's Roundtable, will host about 12 HR and sustainability professionals to discuss HKIMRâ€™s updated paper. We previously helda version of this roundtable last year based on the combine d CFA/HKIMR report. The new roundtable will go over the HKIMrâ€™s extension with AI.</t>
  </si>
  <si>
    <t>Meetings and roundtables</t>
  </si>
  <si>
    <t>Kevin Van Mencxel, Universiteit Antwerpen Belgium
What explains the cross-sectional variation in corporate bond returns? This paper uses novel hand-collected data from the Brussels Stock Exchange from January 1868 through July 1914 to examine the cross-section of corporate bond returns out-of_x0002_sample. Results over this pre-OTC era generally differ from modern OTC bond market results. Momentum carries significant premia. There is evidence of a weak long-term reversal effect. In contrast, there is no reliable relation between downside risk, credit quality, illiquidity, or book-to-market, and returns. Overall, the out-of-sample evidence reveals a perspective consistent to the argument of a credibility crisis in corporate bond return anomalies.</t>
  </si>
  <si>
    <t>RASITEM-1150</t>
  </si>
  <si>
    <t>ESG Disclosure Round Table - Japan</t>
  </si>
  <si>
    <t>Wen Cao, BlackRock, Inc.
Misha van Beek, Bayesline, Inc.
We developed an innovative method to assess the cash flow risk faced by LPsÂ in private investment funds, including private equity, real estate, private credit, and infrastructure. Our model enhances the Takahashi-AlexanderÂ model by incorporating both systematic latent factors--broad economic drivers that influence cash flow patterns across fundsâ€”and idiosyncratic sources of randomness unique to individual funds into the capital call rate and distribution rate, as well as a factor-based public market equivalent framework to the growth rate of the TA model. This structure allows us to connect theseÂ rates to the economic environment, enabling comprehensive economic scenario analysis and stress testing. Finally, we demonstrate how the model can be applied to conduct stress testing and design commitment strategies with scenarios and manage multi-asset portfolio risk.</t>
  </si>
  <si>
    <t>Jo Drienko, Bruce Grundy, Anna von Reibnitz , Geoffrey J. Warren
Australian National University Acton, ACT AUSTRALIA
We demonstrate how forming time profiles of the excess returns on stocks purchased by active equity funds reveals the horizon and magnitude of value-add from investment signals. This provides insights into the nature of those signals and how they might be best implemented. We illustrate the approach for both individual funds and categories of funds, showing that purchases by small-cap funds and value funds deliver outperformance versus their style benchmarks that accrues over long horizons while purchases by growth funds and high turnover funds outperform their style benchmarks over shorter horizons. Our analysis also highlights the importance of benchmark choice.</t>
  </si>
  <si>
    <t>Conduct a survey of asset owners for compliance with the GIPS standards and issue a report on the survey results.</t>
  </si>
  <si>
    <t>Robbert-Jan â€˜t Hoen, CFA, is a senior quantitative researcher in the Quantitative Fixed Income team at Robeco in Rotterdam, The Netherlands. Patrick Houweling is a managing director in the Quantitative Fixed Income team at Robeco in Rotterdam, The Netherlands. Philip Messow is a director in the Quantitative Fixed Income team at Robeco in Rotterdam, The Netherlands.
Value investing in the corporate bond market aims to identify mispricings by determining to which extent a bondâ€™s credit spread compensates for its risk. By decomposing returns into a risk-taking and a repricing component, we show that existing value factors earn not only from capturing mispricings but also substantially from taking more risk. To better control for risk, we construct a value factor based on an ensemble of machine learning methods. We find that it earns less from risk-taking and more from repricing and is thus closer to a â€œtrueâ€ value factor. It also delivers the highest returns after costs. Key highlights 1. We argue that a â€œtrueâ€ value factor should earn most of its return from capturing mispricings and not from taking more risk. 2. We find that existing value factors from the literature earn substantially from taking more risk. 3. We introduce a machine learning-based value factor, whose performance is driven less by risk and more by repricing and is thus closer to a â€œtrueâ€ value factor.</t>
  </si>
  <si>
    <t>Robert Bartlett,
Justin McCrary,
Maureen O'Hara, Cornell University
Starting in February 2021, surging volume in Berkshire Hathaway-A mystified market watchers. Averaging 375 shares for a decade, daily volume rose dramatically reaching as much as 20,000 shares, only to plummet nine-fold in June 2024. We demonstrate that the increased volume was nonexistentâ€”the result of FINRA reporting rules, retail trading, and fractional shares. Phantom volume created dislocations in BRK.Aâ€™s relationship to BRK.B, missed arbitrage opportunities, higher trading costs, and incentivized manipulation. Its subsequent reduction was also due to regulatory change. We argue that short-sighted regulations impose a new â€œlimit to arbitrageâ€, and that improving transparency in the national market system is the real mystery to solve.</t>
  </si>
  <si>
    <t>RASITEM-1167</t>
  </si>
  <si>
    <t>Present on Systems Thinking for Canadian Advocacy Council</t>
  </si>
  <si>
    <t>A follow-on to the 2019 Research Foundation piece on Africa Capital Markets. This time focused on capital formation, private sources of capital and policy recommendations to improve capital raising in the region.</t>
  </si>
  <si>
    <t>RASITEM-1179</t>
  </si>
  <si>
    <t>Event - AfDB Conference in Abidjan, Cote d'Ivoire - Capital Formation in Africa</t>
  </si>
  <si>
    <t>We are organising our own side conference and panel in parallel with the AfDB Conference in Abidjan, Cote dâ€™Ivoire, during the week of 26 May 2025.
[African Development Bank Group 2025 Annual Meetings to take place in Abidjan from 26 -30 May under the theme, â€œMaking Africa's Capital Work Better for Africaâ€™s Development.â€ | African Development Bank - Annual Meetings|https://am.afdb.org/en/news/african-development-bank-group-2025-annual-meetings-take-place-abidjan-26-30-may-under-theme]
The theme is perfectly aligned with our incoming piece on Capital Formation in Africa. We will launch the report at the event.
Done in cooperation with Kasia and Kingston of GPCS.</t>
  </si>
  <si>
    <t>RASITEM-1201</t>
  </si>
  <si>
    <t>FSB assessing climate financial risks workshop</t>
  </si>
  <si>
    <t>I participated in a closed-event discussion on the uncertainty of market risk to market prices with the Climate Vulnerabilities and Data (CVD) group under the FSB. This was hosted by the Deputy Governor of the Bank of England (Sarah Breeden) and attended by other central banks, e.g., France, India, Australia, Brazil, and China. I was invited to give my academic and industry views on research and education. Along with other industry attendees, e.g., Jo Paisley (President, GARP Risk Institute), Billy Suid (Head of Climate Risk, Barclays) and Pierre George (Managing Director, S&amp;P Global Ratings), we covered a range of areas where climate risk has an impact, with emphasis on the following points:
* *Physical Risk of Commercial Real Estate* â€“ We focused on the physical risks to real estate. While primarily an area designated with high transition risk, the discussion emphasised the uneven impact on real estate in more physically exposed locations, which has serious implications for central banks.
* *Climate risk measures* â€“ The inadequacy of backwards-looking measures to capture the scale of climate risk. Measures should capture the distribution of climate risk and not be aggregated, acknowledging that different measures will be more suitable to certain industries than others.
* *Climate Compounding* â€“ A key phrase used. For physical risk, events may not happen in isolation but can simultaneously occur. Models may underestimate these joint events, where we emphasised the importance of tools and data, as led by efforts of the FSB, NGFS and other industry organisations.</t>
  </si>
  <si>
    <t>Bank of England</t>
  </si>
  <si>
    <t>RASITEM-1206</t>
  </si>
  <si>
    <t>Leadership Forum Roundtable Delhi</t>
  </si>
  <si>
    <t>Brian Pisaneschi participated in the Leadership Forum in Delhi, attended by managing directors and senior leaders from firms including BlackRock, State Street, Mercer, PwC, and others. The forum focused on the evolving role of artificial intelligence in the investment industry. Brian delivered a 30-minute presentation on future AI trends and followed it with a hands-on demo showcasing an AI-enabled material news updater built in Python.</t>
  </si>
  <si>
    <t>Nicole to host the June episode of the Sustainability Story podcast. She will interview Tamara Close, Founder and Managing Partner of Close Group Consulting and Senior Director at Petra Funds. They will discuss her career and how institutional investors are approaching ESG risks and opportunities.</t>
  </si>
  <si>
    <t>RASITEM-1209</t>
  </si>
  <si>
    <t>Practitioners Session Climate Valuation Certificate - Cohort 5</t>
  </si>
  <si>
    <t>Presentation on transition risk from NGFS short-term scenarios</t>
  </si>
  <si>
    <t>Short paper outlining the risks and ethical issues associated with AI washing, with list of questions for asset owners to consider when selecting or evaluating managers.</t>
  </si>
  <si>
    <t>RASITEM-1158</t>
  </si>
  <si>
    <t>NAPPA Webinar</t>
  </si>
  <si>
    <t>This is a webinar for National Association of Public Pension Attorneys to discuss the benefits of public pension plans claiming compliance with the GIPS standards and asking about GIPS compliance from the firms they hire. We will have 3 public pension plans represented - 2 that claim compliance and 1 that does not but supports it. I will be moderating.</t>
  </si>
  <si>
    <t>RASITEM-1210</t>
  </si>
  <si>
    <t>Fire-side chat with Livio Stracca - NGFS short-term scenarios</t>
  </si>
  <si>
    <t>A fire side chat discussing the recent developments and motivation for the NGFS short-term scenarios</t>
  </si>
  <si>
    <t>RASITEM-1224</t>
  </si>
  <si>
    <t>Beijing and Shanghai Events</t>
  </si>
  <si>
    <t>Provide support for GPCS trip and launch of new china ESG cert.</t>
  </si>
  <si>
    <t>RASITEM-1230</t>
  </si>
  <si>
    <t>CFA Netherlands Asset Owner Roundtable and TPA</t>
  </si>
  <si>
    <t>Anne-Marie Munnik and Noortje Draper (CFA Netherlands) have initiated a strategic partnership on research with asset owners in the Netherlands. This roundtable was convened to discuss a CFA Institute research project proposal on Total Portfolio Approach (TPA) being led by Roger Urwin, and to get input from the group on the project.</t>
  </si>
  <si>
    <t>Shehub Bin Hasan, Alok Kumar, and Richard Taffler
We develop a new emotion-based market-level sentiment indicator to measure the emotional state of the market. Using this aggregate series, we compute firm-level sensitivity to shifts in market-level emotions and find that stocks with high-emotion betas outperform low-emotion beta firms. This performance differential is corrected in about six months. A trading strategy that takes a Long (Short) position in high- (low-) emotion beta stocks generates an annualized alpha of over 6%. This evidence of emotion-based predictability is distinct from the known pricing effects of mood, traditional sentiment measures, economic and policy uncertainty, and tone.</t>
  </si>
  <si>
    <t>RASITEM-1229</t>
  </si>
  <si>
    <t>Joint webinar with 100 Women in Finance (Nigeria Chapter)</t>
  </si>
  <si>
    <t>* Titled â€œCapital Formation in Africa: A Case for Private Marketsâ€
* Co-hosted with 100 Women in Finance
* Moderated by Olivier
* Phoebe shared her experience and insights gathered from the local experts</t>
  </si>
  <si>
    <t>Zoom</t>
  </si>
  <si>
    <t>RASITEM-1216</t>
  </si>
  <si>
    <t>Event - Webinar - Capital Formation in Africa - With 100 Women in Finance</t>
  </si>
  <si>
    <t>Webinar organised in collaboration with 100 Women in Finance (Nigeria).
[Home - 100 Women In Finance|https://100women.org/]
We will animating a panel on the research, with several of the authors, including in Uganda, Nigeria and Zimbabwe.</t>
  </si>
  <si>
    <t>RASITEM-1235</t>
  </si>
  <si>
    <t>EU Steering Co. meeting</t>
  </si>
  <si>
    <t>* Hybrid
* Olivier, Alex, Katie, and Phoebe from CFAI participated
* Chris Dreyer (PCR for Western Europe) joined us in London office
* Others joined online</t>
  </si>
  <si>
    <t>RASITEM-1231</t>
  </si>
  <si>
    <t>Attendance of Just Transition Event - Bloomberg</t>
  </si>
  <si>
    <t>This was a roundtable discussion on the intersection of health, climate and finance. Specifically, how do climate-related physical risks impact industries associated with health, such as direct care and biotech firms, and how do such impacts materialise into financial impacts?</t>
  </si>
  <si>
    <t>London</t>
  </si>
  <si>
    <t>David Knox
Senior Partner, Mercer
This study will consider ways to decrease the probability of the following scenarios:
* Poor investment returns from private pension plans, which reduce the adequacy of future retirement benefits;
* Volatile investment returns, which can erode the communityâ€™sÂ confidence in their future pension;
* Uncertain retirement outcomes created by the impact of DC systems and, in many countries, the need for individuals to make significant decisions at retirement; and
* Adverse retirement outcomes resulting from the many risks that individuals face during retirement.
Of course, these risks cannot be fully removed if a private pension system is to be encouraged. Furthermore, no single approach will work in every country to uniformly reduce these probabilities. Every nationâ€™s pension system has developed in its own way as a result of each countryâ€™s history, economy, culture, and social understanding.
Nevertheless, some key principles can be applied to every private pension system. These include the need for strong governance of every private pension plan, as well as clear and comprehensive legislation, together with an active pension regulator. These fundamentals are essential to providing the long-term confidence that individuals and households need as they look forward to retirement.</t>
  </si>
  <si>
    <t>RASITEM-1237</t>
  </si>
  <si>
    <t>New York Tri-State Sustainability Community Roundtable on Stewardship</t>
  </si>
  <si>
    <t>Discussion with the CFA Institute NY sustainability community roundtable group on scoping a research project on systems thinking and stewardship. Led by [~accountid:712020:232ced08-72c9-42c4-aec9-2d010345fc73] , organised by GPCS (Julia Orlich and Brittany Morasse)</t>
  </si>
  <si>
    <t>RASITEM-1149</t>
  </si>
  <si>
    <t>Mercer Roundtable</t>
  </si>
  <si>
    <t>Roundtable with Hong Kong MPF Trustees</t>
  </si>
  <si>
    <t>RASITEM-1261</t>
  </si>
  <si>
    <t>Practitioners' Webinar with Anupam Tiwari (Head of Equity, Groww Mutual Fund)</t>
  </si>
  <si>
    <t>We organized a webinar with Anupam Tiwari (Head of Equity, Groww Mutual Fund) on _Indian equities at the Crossroads – Reality and Expectations_</t>
  </si>
  <si>
    <t>RASITEM-1222</t>
  </si>
  <si>
    <t>HKIMR Co-Hosted event: Huzhou Paper</t>
  </si>
  <si>
    <t>The HKIMR reached out to develop a Hybrid event with us on the Huzhou paper and Transition finance. They have lent us the HKMA auditorium, and we will host around 80 people in person, with the rest joining online.</t>
  </si>
  <si>
    <t>RASITEM-1250</t>
  </si>
  <si>
    <t>Roundtable with Charles Schwab on tokenization</t>
  </si>
  <si>
    <t>A roundtable with 10 Charles Schwab employees across their global offices. Meeting held on1st July 10AM CST. Olivier and Urav were invited to attend and explain the recent market trends around digital finance, talk about the tokenization reports, and answer any questions that the team may have on tokenization.</t>
  </si>
  <si>
    <t>Frank J. Fabozzi, CFA
Carey School of Business, Johns Hopkins University, United States
Friedrich Baumann
Karlsruhe Institute of Technology, School of Economics and Management, Germany
Abdolreza Nazemi
Karlsruhe Institute of Technology, School of Economics and Management, Germany
A key element for guiding investors in their asset allocation decision, portfolio managers in portfolio construction, and risk managers in controlling portfolio risk is the correlation between asset returns, in particular stocks and bonds. Today, traditional portfolio strategies relying on a long-prevailing negative stock-bond correlation face challenges, given the recent change in the correlation from negative to positive. In this paper, drawing on a large set of macroeconomic variables, we examine the stock-bond correlation in the face of changing macroeconomic conditions. Rather than selecting macroeconomic determinants of the stock-bond return correlation by economic intuition or based on underlying theories, we use a data-driven stability selection approach that identifies the most meaningful macroeconomic variables for predicting the stock-bond correlation. Moreover, we utilize random forests regressors, a machine learning algorithm, to rank the macroeconomic variables by permutation importance. By doing so, we identify that leading indicators of manufacturing activity are key predictors of the stock-bond correlation.</t>
  </si>
  <si>
    <t>RASITEM-1251</t>
  </si>
  <si>
    <t>Meeting Notes about Charles Schwab roundtable on tokenization</t>
  </si>
  <si>
    <t>Online</t>
  </si>
  <si>
    <t>RASITEM-1225</t>
  </si>
  <si>
    <t>Webinar on Net-zero and Transition Finance</t>
  </si>
  <si>
    <t>Assist GPCS with a webinar on Transition and Netzero Finance</t>
  </si>
  <si>
    <t>RASITEM-1275</t>
  </si>
  <si>
    <t>Webinar for ICAP (India Career Accelerator Program) participants on Geopolitics and Indian Markets</t>
  </si>
  <si>
    <t>India GPCS team is running a career support program for CFA Candidates, ICAP (India Career Accelerator Program). Pankaj Sharma was a solo speaker at this 90-minute Webinar for these participants on _Geopolitics and Indian Markets._</t>
  </si>
  <si>
    <t>Blog - MII - The FCA's plan to build a stronger UK crypto market – CFA Institute’s response</t>
  </si>
  <si>
    <t>The FCA's plan to build a stronger UK crypto market – CFA Institute’s response</t>
  </si>
  <si>
    <t>RASITEM-1274</t>
  </si>
  <si>
    <t>Discussion with CFA Society India on AI Adoption Report</t>
  </si>
  <si>
    <t>CFA Society India is working on AI adoption in Investment Industry Report, and we are helping them with outreach, content and other required support.</t>
  </si>
  <si>
    <t>James J. Li, PhD, CFA Assistant Vice President, Quantitative Portfolio Strategies Barclays plc New York, New York
Lu Zheng, PhD Professor of Finance Paul Merage School of Business University of California, Irvine Irvine, California
Most studies estimate mutual fund flows using the change in total net assets in excess of fund returns. This estimate differs from funds’ reported flows due to variations in the treatment of reinvested distributions, timing of flows, fund mergers, and more. We review the literature on the determinants of mutual fund flows and the consequences of mutual fund flows on asset prices and firm behavior. We find that different flow measures can produce different inferences on key relationships in fund and securities markets, such as the relationship between investor flows and fund performance, and how fund flows impact security returns. We emphasize the tradeoffs of these different methodologies for understanding flow patterns in the fund marketplace and its broader consequences.</t>
  </si>
  <si>
    <t>Paul McCaffrey’s write-up of email debate following McQuarrie’s FAJ article</t>
  </si>
  <si>
    <t>RASITEM-1249</t>
  </si>
  <si>
    <t>ASEA workshop on tokenization in collaboration with CFA societies in Africa</t>
  </si>
  <si>
    <t>The CFAI-ASEA workshop on tokenization, scheduled for 15th July, will be a virtual capacity building event with the African Securities Exchanges Association (ASEA), Committee of SADC Stock Exchanges (CoSSE) and CFA Society South Africa. It brings together CFA societies from Africa and representatives from regional stock exchanges including the Nigerian Exchange Group, Nairobi Securities Exchange, and JSE.</t>
  </si>
  <si>
    <t>Synthetic Data LLM Case Study</t>
  </si>
  <si>
    <t>This is an accompanying piece to the synthetic data research report. It provides an illustrative example of how LLM-generated synthetic data can be used to improve the performance of a smaller, fine-tuned smaller LLM.</t>
  </si>
  <si>
    <t>RASITEM-1315</t>
  </si>
  <si>
    <t>Presentation to Harvest Fund</t>
  </si>
  <si>
    <t>I was invited to lead a session on "AI + Sustainability" during Harvest Fund's New Hire Training Week in collaboration with GPCS</t>
  </si>
  <si>
    <t>China</t>
  </si>
  <si>
    <t>RASITEM-1300</t>
  </si>
  <si>
    <t>Meeting notes - Tokenisation event with CFA UK</t>
  </si>
  <si>
    <t>Event on Tokenisation took place as planned on 16 July 2025. Successful. Oversubscribed.
Good mix in the audience: industry professionals, private market specialists wanting to know more about how digitalisation can apply to private investments, tech enthusiasts.
A big part of the Q&amp;A discussed the legal challenges, but also the issues related to financial inclusion and whether digitalisation can help.
Our panelists were enthusiastic and would like to interact some more with us on this subject.</t>
  </si>
  <si>
    <t>RASITEM-1168</t>
  </si>
  <si>
    <t>Event - Joint event with CFA UK on Tokenisation, hybrid, London</t>
  </si>
  <si>
    <t>We are planning a joint event with CFA UK on the release of our work on Tokenisation.
To be organised as a hybrid event, both in person and live streamed to members.
In London, probably on 15 or 16 July. Combined with a networking session after the panel. S</t>
  </si>
  <si>
    <t>h3. Background
Synthetic data is emerging as a powerful tool within the investment management industry. Numerous generative AI techniques, including Generative Adversarial Networks (GANs), Variational Autoencoders (VAEs), and Diffusion Models, have been explored and implemented in various academic and professional settings, Researchers are beginning to explore the usage of such techniques for the investment management industry. However, the scattered nature of these resources and speed at which research is evolving makes it challenging to gather information and remain up-to-date with the latest developments in the field.
h3. Purpose
The purpose of this project is to develop a comprehensive, user-friendly GitHub repository serving as an aggregation hub for various synthetic data methodologies specifically applicable to investment management. The repository aims to simplify the discovery and evaluation of existing synthetic data generation techniques by providing organized access to high-quality, curated resources. This repository will complement the Synthetic Data research report introducing generative AI methods, their theoretical underpinnings, practical implications, and potential use cases for synthetic data creation within the financial sector.
h3. Deliverables
* *GitHub Repository:* A systematically organized, continuously updated collection of links, tools, code examples, and documentation from reputable GitHub repositories related to synthetic data generation methods applicable to investment management. There is scope to expand this repository using LLM agents to curate external data sources such as new publications and articles to keep track of the latest developments.
* *Aggregation pipeline for future projects:* The workflow used to create this repository can be applied and adapted to different research projects, for instance - a similar aggregation pipeline could be used to consolidate repositories related to ESG metrics, alternative data sources, reinforcement learning techniques for trading, or large language models (LLMs) specialized in finance. This structured approach ensures rapid, efficient knowledge synthesis, simplifying access to comprehensive resources and facilitating the dissemination of best practices across various research domains within investment management. This would strengthen the RPC by automating a stream of research regarding the latest developments in data science &amp; AI within the investment industry.
h3. Benefits
* *Convenience and Efficiency:* Serves as a centralized "one-stop-shop" enabling investment management professionals and data scientists to quickly access and leverage existing knowledge on synthetic data methods.
* *Education and Training:* Provides a structured learning resource to educate industry professionals on advanced generative AI techniques, facilitating skill enhancement and professional development. As there is no centralized hub for synthetic data generation within the investment management profession - the CFA Institute would be providing a great service to the industry.
* *Community Collaboration:* Encourages collaboration and knowledge sharing within the finance and data science communities, potentially fostering innovation and new applications of synthetic data.
* *Industry Impact:* Enhances the investment management industry's capacity to experiment with and adopt cutting-edge synthetic data practices, ultimately improving analytical capabilities, risk management, strategy testing, and regulatory compliance. The impact of such a repository can easily be measured using GitHub metrics such as the number of ‘stars’ or ‘forks’ from the repository.
* *Complements Existing Research:* The aggregation repository will complement the Synthetic Data Research Report which will improve audience engagement by linking to and from the two pieces.
By providing both theoretical insights and practical resources, this project promises to significantly impact the understanding, adoption, and effective use of synthetic data within the investment management industry.</t>
  </si>
  <si>
    <t>RASITEM-1273</t>
  </si>
  <si>
    <t>Meeting with Association of Mutual Funds in India (AMFI) for Unit Trust Association of Sri Lanka</t>
  </si>
  <si>
    <t>We organised a meeting for *Unit Trust Association of Sri Lanka (UTA)*, a not-for-profit organization focused on growth of the Mutual Fund industry in Sri Lanka, with Mr V N Chalasani, CEO and his team, from Association of Mutual Funds in India (AMFI).</t>
  </si>
  <si>
    <t>RASITEM-1258</t>
  </si>
  <si>
    <t>Distribute Financial Academy Saudi Arabia survey to society leaders</t>
  </si>
  <si>
    <t>Society Advocacy Support</t>
  </si>
  <si>
    <t>RASITEM-1311</t>
  </si>
  <si>
    <t>Meeting with IFRS Single Resolutions Board</t>
  </si>
  <si>
    <t>CFa was invited to particiapte in a closed door session with Dominique Labourieux, Chairman of the EU Single Resolution Board (which is the European Resolution Authority) and also the Chairman of the Financial Stability Board Resolution Group (which is the G20 body that coordinates the main resolution authorities around the world), who was visiting HK to hold discussions with the HKMA and SFC. As one of the key Financial Services Authorities in the EU (together with the European Commission and the ECB), the EU Delegation Beijing thought it would be a very good occasion for Mr. Labourieux to have an exchange with the European Financial community in Hong Kong, because nothing is better that a firsthand view.</t>
  </si>
  <si>
    <t>Hong Kong</t>
  </si>
  <si>
    <t>RASITEM-1253</t>
  </si>
  <si>
    <t>Webinar - Gates Foundation - Presentation on Capital Formation in Africa</t>
  </si>
  <si>
    <t>The Gates Foundation [Gates Foundation|https://www.gatesfoundation.org/], has approached CFAI to discuss our recently released piece of research on Capital Formation in Africa. The account is led by Inigo Bengoechea.
DPAF Learning Series: Mobilizing Private Capital for Development – Session 7: Capital Formation in Africa – A Case for Private Markets (CFA Institute)
The *90-minute* learning sessions are primarily geared towards a curated audience at the foundation and usually draws an online audience of around 30 or so folks on average. Including my team – development finance and policy – and usually includes other teams focused on areas like women’s economic empowerment, economic growth, philanthropic partnerships, health, agdev, etc. as well as some regional employees based in Africa, for example.</t>
  </si>
  <si>
    <t>RASITEM-219</t>
  </si>
  <si>
    <t>Re-envison the Ethics Training Program</t>
  </si>
  <si>
    <t>With multiple starts on establishing an ethics program, we are now able to meet basic demands from our societies, support the Ethics curriculum (see Revise CFA Ethics Curriculum) but we still need to find a viable and sustainable way to revive it as a priority in the organization. In particular, determine if we should create and implement an ethics certificate.</t>
  </si>
  <si>
    <t>RASITEM-1322</t>
  </si>
  <si>
    <t>Meeting with GPIF</t>
  </si>
  <si>
    <t>Follow-up Meeting to initial meeting in June. Discussed ongoing impact investing research.</t>
  </si>
  <si>
    <t>Deborah to host the July episode of the Sustainability Story podcast with Livio Stracco from the NGSF on the short-term climate scenarios.</t>
  </si>
  <si>
    <t>RASITEM-1309</t>
  </si>
  <si>
    <t>SFC Training</t>
  </si>
  <si>
    <t>Conduct Training for SFC interns and entry level employees on Green finance topics and trends.</t>
  </si>
  <si>
    <t>Seats At The Table</t>
  </si>
  <si>
    <t>RASITEM-1312</t>
  </si>
  <si>
    <t>Meeting with GFANZ</t>
  </si>
  <si>
    <t>As a follow up to the Huzhou Paper presentation, GFANZ request a meeting to discuss current research areas and possibilities for collaboration. Met with Mansu Deng, who runs the GZANZ APAC office.</t>
  </si>
  <si>
    <t>Bloomberg Offices, Hong KOng</t>
  </si>
  <si>
    <t>RASITEM-1326</t>
  </si>
  <si>
    <t>Meetings with Asian Development Bank on Climate Academy Program</t>
  </si>
  <si>
    <t>CFA Institute (Inigo Bengoechea) is working with Asian Development Bank (it is an APAC focused Development Finance Institution, HQ in Manila, Philippines) to launch a training program for India based financial institutions to build capacity in climate related areas.</t>
  </si>
  <si>
    <t>RASITEM-1259</t>
  </si>
  <si>
    <t>Practitioners’ Insights WEBINAR with Siddharth Khajuria (VP Investments &amp; Partnerships, Rang De)</t>
  </si>
  <si>
    <t>We are organising a webinar on 31st July on Conscious Capitalism and Investing for Positive Impact amid Huge Macro Opportunity.</t>
  </si>
  <si>
    <t>Emmanuel Candes, Stanford University
Trevor Hastie, Stanford University
Ked Hogan, BlackRock
Ronald N. Kahn, BlackRock
Robert Luo, BlackRock
Asher Spector, Stanford University
Thematic investing has grown in popularity even without a clear definition. We propose a risk-based definition of a theme and focus on themes that involve significant transient correlations of residual returns. We present a bootstrapping approach to determine the statistical significance of the average pairwise correlation among stocks in a thematic basket. Analyzing thematic baskets provided by an investment bank, we find evidence of statistically significant correlations. The thematic baskets with statistically significant average pairwise correlation will have risk levels above predictions. Furthermore, they exhibit statistically significant trending. Baskets with insignificant average pairwise correlation do not trend on average.</t>
  </si>
  <si>
    <t>Frank J. Fabozzi, CFA, Carey Business School, Johns Hopkins University
Andrew Chin, AllianceBernstein
Igor Yelnik, Alphidence Capital Ltd
Jim Liew, Carey Business School, Johns Hopkins University
The discretionary portfolio manager’s role is evolving as artificial intelligence and machine learning increasingly supplement or replace traditional investment insight. This article explores how advances in large language models and deep learning are narrowing the discretionary edge once defined by judgment and narrative skill. A new model is emerging in which the PM acts as an allocator and model steward, rather than a sole decision-maker. We examine the implications for governance, performance, and risk, and argue that firms that retool talent, workflows, and oversight may be best positioned to harness the promise—and manage the limits—of AI-driven asset management.</t>
  </si>
  <si>
    <t>RASITEM-1334</t>
  </si>
  <si>
    <t>Discussion with Kavita Mendonca, US Consulate at Mumbai, India</t>
  </si>
  <si>
    <t>Kavita works with US consulate in Mumbai, and she is an important stakeholder. Her Boss is Chief Economic Affairs, and we keep meeting them from time to time. She wanted to understand the Jane Street case in more detail.</t>
  </si>
  <si>
    <t>RASITEM-1333</t>
  </si>
  <si>
    <t>Call note - Call w/ Peter Ware, ADGM, re: Digital Assets Standardisation Research Collaboration</t>
  </si>
  <si>
    <t>*Call w/ Peter Ware, ADGM, 6*^*th*^ *August 2025 re: Digital Assets Standardisation Research Collaboration*
* CFAI will have editorial oversight. Can review and edit the chapters and ensure there is a consistent tone, style, and independence of the content that should be purely educational in nature.
* Paxos and Swift to be confirmed and introduced over email. We will then request them to turn in a first draft by a certain deadline (e.g. 31 Oct), for CFAI review.
* ADGM will develop the policy recommendations chapter in Q1 2026. CFAI will coauthor this chapter. May include a mix of global principles and local implementation recommendations. Policy chapter to be developed after completing the research and determining the implications of the research.
** We can have a call with ADGM toward end 2025 to discuss the findings and identify key messages / policy implications.
* When the report is compiled, CFAI will turn in the copy to ADGM for production and publishing.
** Report will include all the logos of the contributors and name the authors and include information about the organizations.
** IP belongs to the authors
** ADGM will publish the report on their website. We can also publish the report on our website (host pdf). No restrictions.
** They do not have a legal agreement for non-monetary collaborations like this. CFAI to check with publishing and legal teams as to what agreement we may need (note the ADGM report will include use of our logo).
* ADFW is early December, too early for report launch. OF or RP could potentially participate in a panel and mention the work forthcoming. A different department in ADGM develops the agenda for ADFW. TBD.
* Plan for an in-person event + roundtable to launch the report in calendar Q2 2026. Can also consider webinars for a global audience.</t>
  </si>
  <si>
    <t>RASITEM-1335</t>
  </si>
  <si>
    <t>Webinar for IIFT, a leading business school in India</t>
  </si>
  <si>
    <t>To educate students about careers in investment industry and about CFA program</t>
  </si>
  <si>
    <t>RASITEM-1354</t>
  </si>
  <si>
    <t>FAJ Advisory Council Meeting August 2025</t>
  </si>
  <si>
    <t>Kuan-Cheng Ko is Distinguished Professor of Finance at the National Chi Nan University, Puli, Taiwan, and ___________ with the Center for Research in Econometric Theory and Applications, National Taiwan University, Taipei, Taiwan.
Yanzhi Wang is Distinguished Professor of Finance at the National Taiwan University, Taipei, Taiwan.
Nien-Tzu Yang is Professor of Finance, National United University, Miaoli, Taiwan.
Motivated by the recency bias and the belief-adjustment model, we propose a new predictor of
stock returns based on the distance between the end-of-month price and past-10-day moving
average, which we term short-term moving-average distance (SMAD). We propose that investors
tend to overreact to the information embedded in SMAD when extreme short-term prices are more salient, leading to a negative return predictability. Our empirical results confirm this prediction. We further confirm the validity of the salience theory in explaining the SMAD premium. Finally, we show that SMAD is effective in predicting the return premia of the mispricing anomalies.</t>
  </si>
  <si>
    <t>Paul Moody will interview Clare Brook, who leads Blue Marine Foundation, for the August 7th episode of the Sustainability Story Podcast.</t>
  </si>
  <si>
    <t>In our 2024 AI &amp; big data study AI model complexity and opacity (the “black-box" issue) was cited as the No. 2 challenge to greater AI adoption in organizations. This work addresses the issues by focusing on non-expert stakeholder groups (e.g., practitioners, executives, regulators) who are largely absent in traditional XAI literature.</t>
  </si>
  <si>
    <t>RASITEM-1337</t>
  </si>
  <si>
    <t>Meeting with SEBI (Whole Time Member, Mr. Ananth Narayan)</t>
  </si>
  <si>
    <t>We met Mr. Ananth Narayan, Whole Time Member (WTM) at SEBI. One of the seniormost officials at the Capital Markets Regulator, and he is next to Chairperson only. The agenda was to discuss the AI adoption in financial services industry; CFA Society India is working on.</t>
  </si>
  <si>
    <t>_Carbon Markets Series_: “Stage 4: Solve” of CFA Institute Net Zero Workplan aims to propose solutions to the net zero challenge. As a market-based carbon pricing mechanism, the carbon markets are an effective tool and market solution to solve climate externalities and achieve net zero. Both investors using carbon markets for impact investing to promote net zero and those seeking new investment opportunities from carbon markets to incorporate into their portfolios have a strong demand for research on carbon markets. However, as discussed in the GCM project, existing literature lacks a comprehensive and systematic study of carbon markets.[[1]|] As the investment industry's thought leader, CFA Institute should take the lead in addressing this gap by providing resources to investment professionals through a +_series_+ of research projects on carbon markets.
_Overview Phase (1_^_st_^ _Phase)_: In the first phase (_overview phase_) of our research series on carbon markets, the GCM project and VCM project introduced carbon markets, helping the investment industry gain a broad understanding of them.[[2]|] As our foundational project in this field, the GCM project provides a detailed overview of GCM mechanisms, their role in advancing net zero objectives, current issues they face, and a comparison with carbon taxes. Building on the foundation laid by the GCM project, our second phase (_key aspects phase_) should focus on an in-depth exploration of key aspects of carbon markets (market structure, auction mechanisms, etc.) and provide targeted guidance, thus reinforcing our leadership in this area.
*_Key Aspects Phase (2_*^*_nd_*^ *_Phase)_*: As part of the second phase (_key aspects phase_) of our carbon market research series, this project aims to conduct an in-depth analysis of the *market structure* of global carbon markets. A comprehensive understanding of market structure is fundamental for the investment industry to participate in carbon markets and integrate them into their investment portfolios. However, existing literature does not provide sufficient and comprehensive research in this area (as discussed later in the background section), leading to a lack of widespread and clear understanding within the investment industry. This project will extensively cover all the carbon markets globally with available data and then focus on several representative carbon markets, including but not limited to the EU, China, and California. The project will analyze aspects such as participants, instruments, transparency, liquidity, trading, and investment strategies to assess the ease of conducting market-making and trading and the feasibility of building an investment strategy or portfolio focused on carbon allowances and offsets. This project will offer practical guidance for the investment industry to directly engage with carbon markets and also provide implications for enhancing market efficiency. The analysis presented in this paper is highly practical for investor participation in carbon markets and represents an important component of the second phase (_key aspects phase_) of our carbon market research series.
----
[[1]|] Global Carbon Market (GCM) Project: “An Effective Tool for Net Zero – A Foundational Overview of Global Carbon Markets”, Yushuo Yang and Rhodri Preece, Working Paper.
[[2]|] Voluntary Carbon Market (VCM) Project: “Regulating and Rejuvenating the Voluntary Carbon Market”, Winnie Mak, Working Paper.</t>
  </si>
  <si>
    <t>RASITEM-1382</t>
  </si>
  <si>
    <t>Meeting with Association of Mutual Funds of India (AMFI) with Arati Porwal and Gaurav Kapur</t>
  </si>
  <si>
    <t>Meeting with AMFI, V N Chalasani (CEO) and SL Pandian (Dy CEO) along with Arati Porwal and Gaurav Kapur.</t>
  </si>
  <si>
    <t>RASITEM-1381</t>
  </si>
  <si>
    <t>NM College Mumbai: Panel of judges for their flagship B-Plan competition</t>
  </si>
  <si>
    <t>The event was at Narsee Monjee College of Commerce and Economics, Mumbai. One of the most reputed undergraduate colleges, and a source of CFA candidates. Pankaj participated to support the University Relations Team.</t>
  </si>
  <si>
    <t>RASITEM-1365</t>
  </si>
  <si>
    <t>Introduction meeting initiated by KraneShares</t>
  </si>
  <si>
    <t>[KraneShares|https://kraneshares.com/], a global asset manager with headquarters in New York, noticed our newly published carbon market report by RPC, “[Global Compliance Carbon Markets: Structure Explained | RPC|https://rpc.cfainstitute.org/research/reports/2025/global-compliance-carbon-markets-structure-explained],” and reached out to me for a meeting to learn more about our research on carbon markets. They also invited us to join their Climate Week breakfast discussion.</t>
  </si>
  <si>
    <t>Teams online meeting</t>
  </si>
  <si>
    <t>RASITEM-1260</t>
  </si>
  <si>
    <t>Practitioners’ Insights WEBINAR with Rajiv Sharma (Ex-Equity Analyst and Head of Investor Relations, Tata Communications)</t>
  </si>
  <si>
    <t>We are organising a webinar on 26th August on Analyzing Stocks from Fundamentals to Valuations – How to do better Equity Research.</t>
  </si>
  <si>
    <t>Add comment Letter - IASB Climate Related and Other Uncertainties</t>
  </si>
  <si>
    <t>RASITEM-1378</t>
  </si>
  <si>
    <t>Introduction meeting initiated by J.P. Morgan Asset Management</t>
  </si>
  <si>
    <t>[+George Onodi, CFA+|https://www.linkedin.com/in/georgeonodi/], from the Sustainable Investing team at J.P. Morgan Asset Management, based in London, noticed our newly published carbon market report by RPC, “[Global Compliance Carbon Markets: Structure Explained | RPC|https://rpc.cfainstitute.org/research/reports/2025/global-compliance-carbon-markets-structure-explained],” and reached out to me for a meeting to learn more about our research on carbon markets.</t>
  </si>
  <si>
    <t>Zoom online meeting</t>
  </si>
  <si>
    <t>Meir Statman, Ph.D. Santa Clara University Santa Clara, CA UNITED STATES
The ecosystem we now call sustainability investing has always had positive impact and warm glow as its components. Yet in recent decades a false claim has emerged whereby investors can create much positive impact while enjoying warm glow by excluding from their portfolio companies violating their values or including companies supporting their values. Some even claim that investors can do well while doing good, earning higher than market returns. I argue that it is time to stand against these false claims and separate once again positive impact from warm glow. I describe what separation and regrouping would require of the ecosystem of fund managers, educators, financial advisers, rating agencies, and investors.</t>
  </si>
  <si>
    <t>Automation Ahead Series – AI Agents</t>
  </si>
  <si>
    <t>RASITEM-1379</t>
  </si>
  <si>
    <t>Research Challenge Training Session</t>
  </si>
  <si>
    <t>As part of this year’s Research Challenge preparations, CFA Society India hosted a session on “*How to Make Your Research Reports More Impactful: Optimising Your Analysis and Presentation”* and Pankaj Sharma shared best practices.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</si>
</sst>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Aptos Narrow"/>
      <family val="2"/>
      <scheme val="minor"/>
    </font>
    <font>
      <b/>
      <sz val="11"/>
      <color theme="1"/>
      <name val="Aptos Narrow"/>
      <family val="2"/>
      <scheme val="minor"/>
    </font>
    <font>
      <sz val="8"/>
      <name val="Aptos Narrow"/>
      <family val="2"/>
      <scheme val="minor"/>
    </font>
    <font>
      <sz val="11"/>
      <color rgb="FFFF0000"/>
      <name val="Aptos Narrow"/>
      <family val="2"/>
      <scheme val="minor"/>
    </font>
    <font>
      <b/>
      <sz val="11"/>
      <name val="Aptos Narrow"/>
      <family val="2"/>
      <scheme val="minor"/>
    </font>
    <font>
      <sz val="11"/>
      <color theme="1"/>
      <name val="Aptos"/>
      <family val="2"/>
    </font>
    <font>
      <sz val="11"/>
      <color theme="1"/>
      <name val="Aptos Narrow"/>
      <family val="2"/>
      <scheme val="minor"/>
    </font>
    <font>
      <b/>
      <sz val="11"/>
      <color theme="1"/>
      <name val="Aptos"/>
      <family val="2"/>
    </font>
    <font>
      <b/>
      <sz val="11"/>
      <color theme="0"/>
      <name val="Aptos Narrow"/>
      <family val="2"/>
      <scheme val="minor"/>
    </font>
    <font>
      <sz val="11"/>
      <color rgb="FF000000"/>
      <name val="Aptos Narrow"/>
      <family val="2"/>
      <scheme val="minor"/>
    </font>
    <font>
      <i/>
      <sz val="11"/>
      <color rgb="FF000000"/>
      <name val="Aptos Narrow"/>
      <family val="2"/>
      <scheme val="minor"/>
    </font>
    <font>
      <sz val="9"/>
      <color rgb="FF231F20"/>
      <name val="Arial"/>
      <family val="2"/>
    </font>
    <font>
      <sz val="11"/>
      <color rgb="FF313A45"/>
      <name val="Arial"/>
      <family val="2"/>
    </font>
    <font>
      <sz val="11"/>
      <name val="Aptos Narrow"/>
      <family val="2"/>
      <scheme val="minor"/>
    </font>
    <font>
      <sz val="9"/>
      <color rgb="FF000000"/>
      <name val="Open Sans"/>
    </font>
    <font>
      <sz val="9"/>
      <color rgb="FF000000"/>
      <name val="Arial"/>
      <family val="2"/>
    </font>
  </fonts>
  <fills count="11">
    <fill>
      <patternFill patternType="none"/>
    </fill>
    <fill>
      <patternFill patternType="gray125"/>
    </fill>
    <fill>
      <patternFill patternType="solid">
        <fgColor rgb="FFFFFF00"/>
        <bgColor indexed="64"/>
      </patternFill>
    </fill>
    <fill>
      <patternFill patternType="solid">
        <fgColor theme="2" tint="-9.9978637043366805E-2"/>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rgb="FF99CCFF"/>
        <bgColor indexed="64"/>
      </patternFill>
    </fill>
    <fill>
      <patternFill patternType="solid">
        <fgColor theme="6" tint="0.79998168889431442"/>
        <bgColor indexed="64"/>
      </patternFill>
    </fill>
    <fill>
      <patternFill patternType="solid">
        <fgColor theme="0"/>
        <bgColor indexed="64"/>
      </patternFill>
    </fill>
    <fill>
      <patternFill patternType="solid">
        <fgColor theme="4"/>
        <bgColor theme="4"/>
      </patternFill>
    </fill>
  </fills>
  <borders count="7">
    <border>
      <left/>
      <right/>
      <top/>
      <bottom/>
      <diagonal/>
    </border>
    <border>
      <left style="thin">
        <color theme="4"/>
      </left>
      <right/>
      <top style="thin">
        <color theme="4"/>
      </top>
      <bottom/>
      <diagonal/>
    </border>
    <border>
      <left/>
      <right/>
      <top style="thin">
        <color theme="4"/>
      </top>
      <bottom/>
      <diagonal/>
    </border>
    <border>
      <left/>
      <right style="thin">
        <color theme="4"/>
      </right>
      <top style="thin">
        <color theme="4"/>
      </top>
      <bottom/>
      <diagonal/>
    </border>
    <border>
      <left style="thin">
        <color theme="4"/>
      </left>
      <right/>
      <top style="thin">
        <color theme="4"/>
      </top>
      <bottom style="thin">
        <color theme="4"/>
      </bottom>
      <diagonal/>
    </border>
    <border>
      <left/>
      <right/>
      <top style="thin">
        <color theme="4"/>
      </top>
      <bottom style="thin">
        <color theme="4"/>
      </bottom>
      <diagonal/>
    </border>
    <border>
      <left/>
      <right style="thin">
        <color theme="4"/>
      </right>
      <top style="thin">
        <color theme="4"/>
      </top>
      <bottom style="thin">
        <color theme="4"/>
      </bottom>
      <diagonal/>
    </border>
  </borders>
  <cellStyleXfs count="2">
    <xf numFmtId="0" fontId="0" fillId="0" borderId="0"/>
    <xf numFmtId="9" fontId="6" fillId="0" borderId="0" applyFont="0" applyFill="0" applyBorder="0" applyAlignment="0" applyProtection="0"/>
  </cellStyleXfs>
  <cellXfs count="50">
    <xf numFmtId="0" fontId="0" fillId="0" borderId="0" xfId="0"/>
    <xf numFmtId="14" fontId="0" fillId="0" borderId="0" xfId="0" applyNumberFormat="1"/>
    <xf numFmtId="22" fontId="0" fillId="0" borderId="0" xfId="0" applyNumberFormat="1"/>
    <xf numFmtId="0" fontId="3" fillId="0" borderId="0" xfId="0" applyFont="1"/>
    <xf numFmtId="0" fontId="0" fillId="2" borderId="0" xfId="0" applyFill="1"/>
    <xf numFmtId="0" fontId="0" fillId="0" borderId="0" xfId="0" applyAlignment="1">
      <alignment horizontal="left"/>
    </xf>
    <xf numFmtId="14" fontId="0" fillId="0" borderId="0" xfId="0" applyNumberFormat="1" applyAlignment="1">
      <alignment horizontal="left"/>
    </xf>
    <xf numFmtId="0" fontId="1" fillId="3" borderId="0" xfId="0" applyFont="1" applyFill="1"/>
    <xf numFmtId="0" fontId="1" fillId="3" borderId="0" xfId="0" applyFont="1" applyFill="1" applyAlignment="1">
      <alignment horizontal="left"/>
    </xf>
    <xf numFmtId="0" fontId="1" fillId="4" borderId="0" xfId="0" applyFont="1" applyFill="1"/>
    <xf numFmtId="0" fontId="1" fillId="5" borderId="0" xfId="0" applyFont="1" applyFill="1"/>
    <xf numFmtId="0" fontId="4" fillId="5" borderId="0" xfId="0" applyFont="1" applyFill="1"/>
    <xf numFmtId="0" fontId="4" fillId="6" borderId="0" xfId="0" applyFont="1" applyFill="1" applyAlignment="1">
      <alignment horizontal="left"/>
    </xf>
    <xf numFmtId="0" fontId="4" fillId="8" borderId="0" xfId="0" applyFont="1" applyFill="1" applyAlignment="1">
      <alignment horizontal="left"/>
    </xf>
    <xf numFmtId="14" fontId="1" fillId="7" borderId="0" xfId="0" applyNumberFormat="1" applyFont="1" applyFill="1"/>
    <xf numFmtId="0" fontId="4" fillId="5" borderId="0" xfId="0" applyFont="1" applyFill="1" applyAlignment="1">
      <alignment horizontal="left"/>
    </xf>
    <xf numFmtId="0" fontId="1" fillId="0" borderId="0" xfId="0" applyFont="1"/>
    <xf numFmtId="0" fontId="5" fillId="0" borderId="0" xfId="0" applyFont="1" applyAlignment="1">
      <alignment vertical="center"/>
    </xf>
    <xf numFmtId="0" fontId="1" fillId="0" borderId="0" xfId="0" applyFont="1" applyAlignment="1">
      <alignment horizontal="right"/>
    </xf>
    <xf numFmtId="49" fontId="0" fillId="0" borderId="0" xfId="0" applyNumberFormat="1" applyAlignment="1">
      <alignment horizontal="right"/>
    </xf>
    <xf numFmtId="0" fontId="1" fillId="0" borderId="0" xfId="0" applyFont="1" applyAlignment="1">
      <alignment horizontal="left"/>
    </xf>
    <xf numFmtId="0" fontId="0" fillId="0" borderId="0" xfId="0" applyAlignment="1">
      <alignment horizontal="right"/>
    </xf>
    <xf numFmtId="9" fontId="7" fillId="0" borderId="0" xfId="1" applyFont="1" applyAlignment="1">
      <alignment horizontal="right" vertical="center"/>
    </xf>
    <xf numFmtId="9" fontId="0" fillId="0" borderId="0" xfId="1" applyFont="1"/>
    <xf numFmtId="9" fontId="1" fillId="0" borderId="0" xfId="1" applyFont="1"/>
    <xf numFmtId="0" fontId="0" fillId="0" borderId="0" xfId="0" applyAlignment="1">
      <alignment horizontal="right" wrapText="1"/>
    </xf>
    <xf numFmtId="0" fontId="0" fillId="0" borderId="0" xfId="0" applyAlignment="1">
      <alignment wrapText="1"/>
    </xf>
    <xf numFmtId="0" fontId="0" fillId="9" borderId="0" xfId="0" applyFill="1"/>
    <xf numFmtId="0" fontId="0" fillId="0" borderId="2" xfId="0" applyBorder="1"/>
    <xf numFmtId="0" fontId="0" fillId="0" borderId="1" xfId="0" applyBorder="1"/>
    <xf numFmtId="0" fontId="0" fillId="0" borderId="5" xfId="0" applyBorder="1"/>
    <xf numFmtId="0" fontId="0" fillId="0" borderId="4" xfId="0" applyBorder="1"/>
    <xf numFmtId="0" fontId="8" fillId="10" borderId="1" xfId="0" applyFont="1" applyFill="1" applyBorder="1" applyAlignment="1">
      <alignment horizontal="left"/>
    </xf>
    <xf numFmtId="9" fontId="0" fillId="0" borderId="3" xfId="1" applyFont="1" applyBorder="1"/>
    <xf numFmtId="9" fontId="0" fillId="0" borderId="6" xfId="1" applyFont="1" applyBorder="1"/>
    <xf numFmtId="0" fontId="0" fillId="2" borderId="0" xfId="0" applyFill="1" applyAlignment="1">
      <alignment horizontal="left"/>
    </xf>
    <xf numFmtId="9" fontId="6" fillId="0" borderId="0" xfId="1" applyFont="1"/>
    <xf numFmtId="14" fontId="0" fillId="2" borderId="0" xfId="0" applyNumberFormat="1" applyFill="1"/>
    <xf numFmtId="0" fontId="11" fillId="0" borderId="0" xfId="0" applyFont="1"/>
    <xf numFmtId="0" fontId="1" fillId="7" borderId="0" xfId="0" applyFont="1" applyFill="1"/>
    <xf numFmtId="9" fontId="0" fillId="0" borderId="0" xfId="0" applyNumberFormat="1"/>
    <xf numFmtId="0" fontId="12" fillId="0" borderId="0" xfId="0" applyFont="1" applyAlignment="1">
      <alignment vertical="top"/>
    </xf>
    <xf numFmtId="0" fontId="9" fillId="0" borderId="0" xfId="0" applyFont="1"/>
    <xf numFmtId="0" fontId="13" fillId="0" borderId="0" xfId="0" applyFont="1" applyAlignment="1">
      <alignment vertical="center" wrapText="1"/>
    </xf>
    <xf numFmtId="14" fontId="0" fillId="0" borderId="0" xfId="0" applyNumberFormat="1" applyAlignment="1">
      <alignment horizontal="right"/>
    </xf>
    <xf numFmtId="0" fontId="15" fillId="0" borderId="0" xfId="0" applyFont="1"/>
    <xf numFmtId="0" fontId="14" fillId="0" borderId="0" xfId="0" applyFont="1" applyAlignment="1">
      <alignment vertical="center"/>
    </xf>
    <xf numFmtId="0" fontId="14" fillId="0" borderId="0" xfId="0" applyFont="1"/>
    <xf numFmtId="0" fontId="0" fillId="0" borderId="1" xfId="0" applyBorder="1" applyAlignment="1">
      <alignment horizontal="left"/>
    </xf>
    <xf numFmtId="47" fontId="0" fillId="0" borderId="0" xfId="0" applyNumberFormat="1"/>
  </cellXfs>
  <cellStyles count="2">
    <cellStyle name="Normal" xfId="0" builtinId="0"/>
    <cellStyle name="Percent" xfId="1" builtinId="5"/>
  </cellStyles>
  <dxfs count="14">
    <dxf>
      <numFmt numFmtId="0" formatCode="General"/>
    </dxf>
    <dxf>
      <numFmt numFmtId="13" formatCode="0%"/>
    </dxf>
    <dxf>
      <numFmt numFmtId="0" formatCode="General"/>
    </dxf>
    <dxf>
      <alignment horizontal="left" vertical="bottom" textRotation="0" wrapText="0" indent="0" justifyLastLine="0" shrinkToFit="0" readingOrder="0"/>
    </dxf>
    <dxf>
      <numFmt numFmtId="13" formatCode="0%"/>
    </dxf>
    <dxf>
      <numFmt numFmtId="0" formatCode="General"/>
    </dxf>
    <dxf>
      <numFmt numFmtId="0" formatCode="General"/>
    </dxf>
    <dxf>
      <alignment horizontal="right" vertical="bottom" textRotation="0" wrapText="0" indent="0" justifyLastLine="0" shrinkToFit="0" readingOrder="0"/>
    </dxf>
    <dxf>
      <font>
        <b/>
        <i val="0"/>
        <strike val="0"/>
        <condense val="0"/>
        <extend val="0"/>
        <outline val="0"/>
        <shadow val="0"/>
        <u val="none"/>
        <vertAlign val="baseline"/>
        <sz val="11"/>
        <color theme="1"/>
        <name val="Aptos Narrow"/>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1"/>
        <color theme="1"/>
        <name val="Aptos"/>
        <family val="2"/>
        <scheme val="none"/>
      </font>
      <alignment horizontal="general" vertical="center" textRotation="0" wrapText="0" indent="0" justifyLastLine="0" shrinkToFit="0" readingOrder="0"/>
    </dxf>
    <dxf>
      <font>
        <b val="0"/>
        <i val="0"/>
        <strike val="0"/>
        <condense val="0"/>
        <extend val="0"/>
        <outline val="0"/>
        <shadow val="0"/>
        <u val="none"/>
        <vertAlign val="baseline"/>
        <sz val="11"/>
        <color theme="1"/>
        <name val="Aptos"/>
        <family val="2"/>
        <scheme val="none"/>
      </font>
      <alignment horizontal="general" vertical="center" textRotation="0" wrapText="0" indent="0" justifyLastLine="0" shrinkToFit="0" readingOrder="0"/>
    </dxf>
    <dxf>
      <font>
        <b val="0"/>
        <i val="0"/>
        <strike val="0"/>
        <condense val="0"/>
        <extend val="0"/>
        <outline val="0"/>
        <shadow val="0"/>
        <u val="none"/>
        <vertAlign val="baseline"/>
        <sz val="11"/>
        <color theme="1"/>
        <name val="Aptos"/>
        <family val="2"/>
        <scheme val="none"/>
      </font>
      <alignment horizontal="general" vertical="center" textRotation="0" wrapText="0" indent="0" justifyLastLine="0" shrinkToFit="0" readingOrder="0"/>
    </dxf>
    <dxf>
      <font>
        <b val="0"/>
        <i val="0"/>
        <strike val="0"/>
        <condense val="0"/>
        <extend val="0"/>
        <outline val="0"/>
        <shadow val="0"/>
        <u val="none"/>
        <vertAlign val="baseline"/>
        <sz val="11"/>
        <color theme="1"/>
        <name val="Aptos"/>
        <family val="2"/>
        <scheme val="none"/>
      </font>
      <alignment horizontal="general" vertical="center" textRotation="0" wrapText="0" indent="0" justifyLastLine="0" shrinkToFit="0" readingOrder="0"/>
    </dxf>
    <dxf>
      <font>
        <b/>
        <i val="0"/>
        <strike val="0"/>
        <condense val="0"/>
        <extend val="0"/>
        <outline val="0"/>
        <shadow val="0"/>
        <u val="none"/>
        <vertAlign val="baseline"/>
        <sz val="11"/>
        <color theme="1"/>
        <name val="Aptos Narrow"/>
        <family val="2"/>
        <scheme val="minor"/>
      </font>
      <alignment horizontal="right" vertical="bottom" textRotation="0" wrapText="0" indent="0" justifyLastLine="0" shrinkToFit="0" readingOrder="0"/>
    </dxf>
  </dxfs>
  <tableStyles count="0" defaultTableStyle="TableStyleMedium2" defaultPivotStyle="PivotStyleLight16"/>
  <colors>
    <mruColors>
      <color rgb="FF99CCFF"/>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cfainstitute-my.sharepoint.com/personal/nicole_gehrig_cfainstitute_org/Documents/Jira/Jira%2010.24%20completed%20file.xlsx" TargetMode="External"/><Relationship Id="rId1" Type="http://schemas.openxmlformats.org/officeDocument/2006/relationships/externalLinkPath" Target="/personal/nicole_gehrig_cfainstitute_org/Documents/Jira/Jira%2010.24%20completed%20fil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Jira 10.24 completed file"/>
    </sheetNames>
    <sheetDataSet>
      <sheetData sheetId="0">
        <row r="2">
          <cell r="D2" t="str">
            <v>Reframing Financial Markets as Complex Systems: Tools for Systemic Risk Analysis, Portfolio Management, and System-Level Investing</v>
          </cell>
          <cell r="E2" t="str">
            <v>RASITEM-1011</v>
          </cell>
        </row>
        <row r="3">
          <cell r="D3" t="str">
            <v>The Geoeconomic Decade</v>
          </cell>
          <cell r="E3" t="str">
            <v>RASITEM-1339</v>
          </cell>
        </row>
        <row r="4">
          <cell r="E4" t="str">
            <v>RASITEM-1159</v>
          </cell>
        </row>
        <row r="5">
          <cell r="D5" t="str">
            <v>Impact Investing: Guidance for Designing Listed Equity Strategies That Generate Real-World Outcomes</v>
          </cell>
          <cell r="E5" t="str">
            <v>RASITEM-1145</v>
          </cell>
        </row>
        <row r="6">
          <cell r="E6" t="str">
            <v>RASITEM-1450</v>
          </cell>
        </row>
        <row r="7">
          <cell r="E7" t="str">
            <v>RASITEM-1440</v>
          </cell>
        </row>
        <row r="8">
          <cell r="D8" t="str">
            <v>The First 80 Years of the Financial Analysts Journal: Prolific Contributors and Major Ideas and Innovations</v>
          </cell>
          <cell r="E8" t="str">
            <v>RASITEM-1329</v>
          </cell>
        </row>
        <row r="9">
          <cell r="E9" t="str">
            <v>RASITEM-1445</v>
          </cell>
        </row>
        <row r="10">
          <cell r="E10" t="str">
            <v>RASITEM-1444</v>
          </cell>
        </row>
        <row r="11">
          <cell r="E11" t="str">
            <v>RASITEM-1430</v>
          </cell>
        </row>
        <row r="12">
          <cell r="A12" t="str">
            <v>Investing in Longevity: Inclusion in an Ageing World</v>
          </cell>
          <cell r="B12">
            <v>294022</v>
          </cell>
          <cell r="C12" t="str">
            <v>Content</v>
          </cell>
          <cell r="E12" t="str">
            <v>RASITEM-1328</v>
          </cell>
        </row>
        <row r="13">
          <cell r="A13" t="str">
            <v>FAJ Article: The Many Facets of Stock Momentum: Distinguishing Factor and Stock Components</v>
          </cell>
          <cell r="B13">
            <v>308356</v>
          </cell>
          <cell r="C13" t="str">
            <v>Content</v>
          </cell>
          <cell r="D13" t="str">
            <v>The Many Facets of Stock Momentum: Distinguishing Factor and Stock Components</v>
          </cell>
          <cell r="E13" t="str">
            <v>RASITEM-1394</v>
          </cell>
        </row>
        <row r="14">
          <cell r="A14" t="str">
            <v>2025 Mercer CFA Institute Global Pension Index</v>
          </cell>
          <cell r="B14">
            <v>269168</v>
          </cell>
          <cell r="C14" t="str">
            <v>Content</v>
          </cell>
          <cell r="E14" t="str">
            <v>RASITEM-1191</v>
          </cell>
        </row>
        <row r="15">
          <cell r="A15" t="str">
            <v>Create Attribution Best Practices Whitepaper Exposure Draft</v>
          </cell>
          <cell r="B15">
            <v>147223</v>
          </cell>
          <cell r="C15" t="str">
            <v>Content</v>
          </cell>
          <cell r="D15" t="str">
            <v>Exposure Draft: Guide for Best Practices in Return Attribution Reporting</v>
          </cell>
          <cell r="E15" t="str">
            <v>RASITEM-211</v>
          </cell>
        </row>
        <row r="16">
          <cell r="A16" t="str">
            <v>Global Ethics Day - Landing page for 2025</v>
          </cell>
          <cell r="B16">
            <v>308275</v>
          </cell>
          <cell r="C16" t="str">
            <v>Content</v>
          </cell>
          <cell r="D16" t="str">
            <v>The Research and Policy Center Celebrates Global Ethics Day</v>
          </cell>
          <cell r="E16" t="str">
            <v>RASITEM-1393</v>
          </cell>
        </row>
        <row r="17">
          <cell r="A17" t="str">
            <v>HKEX IPO Boom by Chinese Firms in H1 2025 - Part 1</v>
          </cell>
          <cell r="B17">
            <v>298385</v>
          </cell>
          <cell r="C17" t="str">
            <v>Content</v>
          </cell>
          <cell r="E17" t="str">
            <v>RASITEM-1347</v>
          </cell>
        </row>
        <row r="18">
          <cell r="A18" t="str">
            <v>FAJ Article: Regime-Based Strategic Asset Allocation</v>
          </cell>
          <cell r="B18">
            <v>305048</v>
          </cell>
          <cell r="C18" t="str">
            <v>Content</v>
          </cell>
          <cell r="E18" t="str">
            <v>RASITEM-1384</v>
          </cell>
        </row>
        <row r="19">
          <cell r="A19" t="str">
            <v>Sustainability Story Podcast episode with Bill Green from Climate Adaptive Infrastructure</v>
          </cell>
          <cell r="B19">
            <v>283367</v>
          </cell>
          <cell r="C19" t="str">
            <v>Content</v>
          </cell>
          <cell r="D19" t="str">
            <v>Bill Green: Rethinking Infrastructure Investing for a Changing Climate</v>
          </cell>
          <cell r="E19" t="str">
            <v>RASITEM-1242</v>
          </cell>
        </row>
        <row r="20">
          <cell r="A20" t="str">
            <v>The Post-Quantum Checklist: What Investment Firms Should Do Before 2026</v>
          </cell>
          <cell r="B20">
            <v>307323</v>
          </cell>
          <cell r="C20" t="str">
            <v>Content</v>
          </cell>
          <cell r="E20" t="str">
            <v>RASITEM-1391</v>
          </cell>
        </row>
        <row r="21">
          <cell r="A21" t="str">
            <v>Article - ESG Risks and AI - For Asia Asset Management</v>
          </cell>
          <cell r="B21">
            <v>309041</v>
          </cell>
          <cell r="C21" t="str">
            <v>Content</v>
          </cell>
          <cell r="E21" t="str">
            <v>RASITEM-1407</v>
          </cell>
        </row>
        <row r="22">
          <cell r="A22" t="str">
            <v>Follow-up from Re-think:  Xeptagon (Carbon market detail platform for UNDP)</v>
          </cell>
          <cell r="B22">
            <v>313432</v>
          </cell>
          <cell r="C22" t="str">
            <v>Call or Meeting Notes</v>
          </cell>
          <cell r="E22" t="str">
            <v>RASITEM-1431</v>
          </cell>
        </row>
        <row r="23">
          <cell r="A23" t="str">
            <v xml:space="preserve">EFRAG Simplification of ESRS Standards </v>
          </cell>
          <cell r="B23">
            <v>312709</v>
          </cell>
          <cell r="C23" t="str">
            <v>Content</v>
          </cell>
          <cell r="E23" t="str">
            <v>RASITEM-1426</v>
          </cell>
        </row>
        <row r="24">
          <cell r="A24" t="str">
            <v>Letter Opposing Delay of PCAOB Quality Control Standard</v>
          </cell>
          <cell r="B24">
            <v>311428</v>
          </cell>
          <cell r="C24" t="str">
            <v>Content</v>
          </cell>
          <cell r="E24" t="str">
            <v>RASITEM-1418</v>
          </cell>
        </row>
        <row r="25">
          <cell r="A25" t="str">
            <v>Speaking at Middle East Investment Congress (September 30â€“1st of October) â€“ ethics panel and lunch session on LLM biases.</v>
          </cell>
          <cell r="B25">
            <v>309576</v>
          </cell>
          <cell r="C25" t="str">
            <v>Project</v>
          </cell>
          <cell r="E25" t="str">
            <v>RASITEM-1413</v>
          </cell>
        </row>
        <row r="26">
          <cell r="A26" t="str">
            <v>Linklaters Accadian CFA Meeting</v>
          </cell>
          <cell r="B26">
            <v>313466</v>
          </cell>
          <cell r="C26" t="str">
            <v>Call or Meeting Notes</v>
          </cell>
          <cell r="E26" t="str">
            <v>RASITEM-1438</v>
          </cell>
        </row>
        <row r="27">
          <cell r="A27" t="str">
            <v>Meeting with CMC (Angola regulator) - Collaborative meeting with CFA Society Portugal</v>
          </cell>
          <cell r="B27">
            <v>311986</v>
          </cell>
          <cell r="C27" t="str">
            <v>Project</v>
          </cell>
          <cell r="E27" t="str">
            <v>RASITEM-1422</v>
          </cell>
        </row>
        <row r="28">
          <cell r="A28" t="str">
            <v>RF Brief: Consumer Lending</v>
          </cell>
          <cell r="B28">
            <v>284885</v>
          </cell>
          <cell r="C28" t="str">
            <v>Content</v>
          </cell>
          <cell r="D28" t="str">
            <v>Alternative Credit: The Rise of Consumer Lending</v>
          </cell>
          <cell r="E28" t="str">
            <v>RASITEM-1245</v>
          </cell>
        </row>
        <row r="29">
          <cell r="A29" t="str">
            <v>Blog - Enterprising Investor - Adaptability in the Finance Industry</v>
          </cell>
          <cell r="B29">
            <v>291477</v>
          </cell>
          <cell r="C29" t="str">
            <v>Content</v>
          </cell>
          <cell r="D29" t="str">
            <v>Enterprising Investor</v>
          </cell>
          <cell r="E29" t="str">
            <v>RASITEM-1303</v>
          </cell>
        </row>
        <row r="30">
          <cell r="A30" t="str">
            <v>EU Steering Committe - In-person meeting</v>
          </cell>
          <cell r="B30">
            <v>309210</v>
          </cell>
          <cell r="C30" t="str">
            <v>Project</v>
          </cell>
          <cell r="E30" t="str">
            <v>RASITEM-1411</v>
          </cell>
        </row>
        <row r="31">
          <cell r="A31" t="str">
            <v>Cambridge University Social Impact &amp; Sustainability Society (CUSSIS) Podcast</v>
          </cell>
          <cell r="B31">
            <v>310086</v>
          </cell>
          <cell r="C31" t="str">
            <v>Content</v>
          </cell>
          <cell r="E31" t="str">
            <v>RASITEM-1416</v>
          </cell>
        </row>
        <row r="32">
          <cell r="A32" t="str">
            <v>Requirements Outside the Provisions for Firms</v>
          </cell>
          <cell r="B32">
            <v>261372</v>
          </cell>
          <cell r="C32" t="str">
            <v>Content</v>
          </cell>
          <cell r="E32" t="str">
            <v>RASITEM-1160</v>
          </cell>
        </row>
        <row r="33">
          <cell r="A33" t="str">
            <v>OCIO Disclosure Checklist</v>
          </cell>
          <cell r="B33">
            <v>261374</v>
          </cell>
          <cell r="C33" t="str">
            <v>Content</v>
          </cell>
          <cell r="E33" t="str">
            <v>RASITEM-1161</v>
          </cell>
        </row>
        <row r="34">
          <cell r="A34" t="str">
            <v>Virtual Annual International Pensions Conference</v>
          </cell>
          <cell r="B34">
            <v>249108</v>
          </cell>
          <cell r="C34" t="str">
            <v>Project</v>
          </cell>
          <cell r="E34" t="str">
            <v>RASITEM-1094</v>
          </cell>
        </row>
        <row r="35">
          <cell r="A35" t="str">
            <v>RF Brief: Causality and Factor Investing: A Primer</v>
          </cell>
          <cell r="B35">
            <v>296758</v>
          </cell>
          <cell r="C35" t="str">
            <v>Content</v>
          </cell>
          <cell r="D35" t="str">
            <v>Causality and Factor Investing: A Primer</v>
          </cell>
          <cell r="E35" t="str">
            <v>RASITEM-1338</v>
          </cell>
        </row>
        <row r="36">
          <cell r="A36" t="str">
            <v>Ethics Presentation to Cambridge Masters in Finance Cohort</v>
          </cell>
          <cell r="B36">
            <v>303200</v>
          </cell>
          <cell r="C36" t="str">
            <v>Call or Meeting Notes</v>
          </cell>
          <cell r="E36" t="str">
            <v>RASITEM-1373</v>
          </cell>
        </row>
        <row r="37">
          <cell r="A37" t="str">
            <v>Webinar collaboration with eFinancialCareers on Automation Ahead: How AI is Transforming the Investment Industry.</v>
          </cell>
          <cell r="B37">
            <v>309571</v>
          </cell>
          <cell r="C37" t="str">
            <v>Project</v>
          </cell>
          <cell r="E37" t="str">
            <v>RASITEM-1412</v>
          </cell>
        </row>
        <row r="38">
          <cell r="A38" t="str">
            <v>Meeting with Association of Mutual Funds of India (AMFI) along with Nikit Tyagi and Gaurav Kapur</v>
          </cell>
          <cell r="B38">
            <v>308535</v>
          </cell>
          <cell r="C38" t="str">
            <v>Project</v>
          </cell>
          <cell r="E38" t="str">
            <v>RASITEM-1402</v>
          </cell>
        </row>
        <row r="39">
          <cell r="A39" t="str">
            <v xml:space="preserve">Splitting of Inclusion Code US &amp; Canada </v>
          </cell>
          <cell r="B39">
            <v>248396</v>
          </cell>
          <cell r="C39" t="str">
            <v>Content</v>
          </cell>
          <cell r="E39" t="str">
            <v>RASITEM-1090</v>
          </cell>
        </row>
        <row r="40">
          <cell r="A40" t="str">
            <v xml:space="preserve">DEI Code name change and subsequent text adjustments across RAS DEI Content and website content </v>
          </cell>
          <cell r="B40">
            <v>282003</v>
          </cell>
          <cell r="C40" t="str">
            <v>Content</v>
          </cell>
          <cell r="E40" t="str">
            <v>RASITEM-1240</v>
          </cell>
        </row>
        <row r="41">
          <cell r="A41" t="str">
            <v>Meeting with US Consulate in Mumbai (India) - Claire G Thomas, Economic Officer (along with Arati Porwal and Gaurav Kapur)</v>
          </cell>
          <cell r="B41">
            <v>308536</v>
          </cell>
          <cell r="C41" t="str">
            <v>Project</v>
          </cell>
          <cell r="E41" t="str">
            <v>RASITEM-1403</v>
          </cell>
        </row>
        <row r="42">
          <cell r="A42" t="str">
            <v>Meeting with HDFC Life Insurance on AI adoption in Finance Industry</v>
          </cell>
          <cell r="B42">
            <v>308534</v>
          </cell>
          <cell r="C42" t="str">
            <v>Project</v>
          </cell>
          <cell r="E42" t="str">
            <v>RASITEM-1401</v>
          </cell>
        </row>
        <row r="43">
          <cell r="A43" t="str">
            <v>Ethics in Private Markets - Part I</v>
          </cell>
          <cell r="B43">
            <v>199119</v>
          </cell>
          <cell r="C43" t="str">
            <v>Content</v>
          </cell>
          <cell r="D43" t="str">
            <v>Continuation Funds: Ethics in Private Markets, Part I</v>
          </cell>
          <cell r="E43" t="str">
            <v>RASITEM-811</v>
          </cell>
        </row>
        <row r="44">
          <cell r="A44" t="str">
            <v>Stress testing green equity portfolios</v>
          </cell>
          <cell r="B44">
            <v>203166</v>
          </cell>
          <cell r="C44" t="str">
            <v>Content</v>
          </cell>
          <cell r="D44" t="str">
            <v>Examining the Resilience of Green Portfolios</v>
          </cell>
          <cell r="E44" t="str">
            <v>RASITEM-843</v>
          </cell>
        </row>
        <row r="45">
          <cell r="A45" t="str">
            <v>FAJ Article: The Only Other Spending Rule Article You Will Ever Need</v>
          </cell>
          <cell r="B45">
            <v>293092</v>
          </cell>
          <cell r="C45" t="str">
            <v>Content</v>
          </cell>
          <cell r="D45" t="str">
            <v>"The Only Other Spending Rule Article You Will Ever Need"</v>
          </cell>
          <cell r="E45" t="str">
            <v>RASITEM-1317</v>
          </cell>
        </row>
        <row r="46">
          <cell r="A46" t="str">
            <v>ReThink 2025 Hong Kong Sustainability Roundtable</v>
          </cell>
          <cell r="B46">
            <v>308553</v>
          </cell>
          <cell r="C46" t="str">
            <v>Project</v>
          </cell>
          <cell r="E46" t="str">
            <v>RASITEM-1404</v>
          </cell>
        </row>
        <row r="47">
          <cell r="A47" t="str">
            <v>ReThink Conference -- Roundtable on AI and sustainability</v>
          </cell>
          <cell r="B47">
            <v>297923</v>
          </cell>
          <cell r="C47" t="str">
            <v>Project</v>
          </cell>
          <cell r="E47" t="str">
            <v>RASITEM-1343</v>
          </cell>
        </row>
        <row r="48">
          <cell r="A48" t="str">
            <v>Meeting with ICICI Prudential MF on AI adoption in Finance Industry</v>
          </cell>
          <cell r="B48">
            <v>308532</v>
          </cell>
          <cell r="C48" t="str">
            <v>Project</v>
          </cell>
          <cell r="E48" t="str">
            <v>RASITEM-1400</v>
          </cell>
        </row>
        <row r="49">
          <cell r="A49" t="str">
            <v>Meeting with SBI Life Insurance on AI adoption in Finance Industry</v>
          </cell>
          <cell r="B49">
            <v>308529</v>
          </cell>
          <cell r="C49" t="str">
            <v>Project</v>
          </cell>
          <cell r="E49" t="str">
            <v>RASITEM-1399</v>
          </cell>
        </row>
        <row r="50">
          <cell r="A50" t="str">
            <v>Faculty roundtable event in Pune</v>
          </cell>
          <cell r="B50">
            <v>308528</v>
          </cell>
          <cell r="C50" t="str">
            <v>Project</v>
          </cell>
          <cell r="E50" t="str">
            <v>RASITEM-1398</v>
          </cell>
        </row>
        <row r="51">
          <cell r="A51" t="str">
            <v>Hong Kong Green Week Activities</v>
          </cell>
          <cell r="B51">
            <v>300905</v>
          </cell>
          <cell r="C51" t="str">
            <v>Project</v>
          </cell>
          <cell r="E51" t="str">
            <v>RASITEM-1357</v>
          </cell>
        </row>
        <row r="52">
          <cell r="A52" t="str">
            <v>SFC Closed Door Roundtable on Transition Finance disclosures</v>
          </cell>
          <cell r="B52">
            <v>309035</v>
          </cell>
          <cell r="C52" t="str">
            <v>Call or Meeting Notes</v>
          </cell>
          <cell r="E52" t="str">
            <v>RASITEM-1406</v>
          </cell>
        </row>
        <row r="53">
          <cell r="A53" t="str">
            <v>GIPS Standards for Verifiers When Verifying Asset Owners</v>
          </cell>
          <cell r="B53">
            <v>259854</v>
          </cell>
          <cell r="C53" t="str">
            <v>Content</v>
          </cell>
          <cell r="D53" t="str">
            <v>GIPS Standards for Verifiers when Verifying Asset Owners</v>
          </cell>
          <cell r="E53" t="str">
            <v>RASITEM-1148</v>
          </cell>
        </row>
        <row r="54">
          <cell r="A54" t="str">
            <v>ESG integration via SAA in Australia and New Zealand</v>
          </cell>
          <cell r="B54">
            <v>273296</v>
          </cell>
          <cell r="C54" t="str">
            <v>Content</v>
          </cell>
          <cell r="D54" t="str">
            <v>Integrating ESG Information into Long-Term Investment Strategy: Observations from Asset Owners in Australia and New Zealand</v>
          </cell>
          <cell r="E54" t="str">
            <v>RASITEM-1204</v>
          </cell>
        </row>
        <row r="55">
          <cell r="A55" t="str">
            <v>Meet Leaders of CFA Society Chile</v>
          </cell>
          <cell r="B55">
            <v>317931</v>
          </cell>
          <cell r="C55" t="str">
            <v>Call or Meeting Notes</v>
          </cell>
          <cell r="E55" t="str">
            <v>RASITEM-1458</v>
          </cell>
        </row>
        <row r="56">
          <cell r="A56" t="str">
            <v xml:space="preserve">Sustainability Story Podcast episode with Daniel Warcholak from Basis Investment Group </v>
          </cell>
          <cell r="B56">
            <v>276356</v>
          </cell>
          <cell r="C56" t="str">
            <v>Content</v>
          </cell>
          <cell r="D56" t="str">
            <v>Daniel Warcholak, CFA: Understanding Climate Risk in Mortgage-Backed Securities</v>
          </cell>
          <cell r="E56" t="str">
            <v>RASITEM-1219</v>
          </cell>
        </row>
        <row r="57">
          <cell r="A57" t="str">
            <v>Greater Bay Area Sustainable Finance Forum</v>
          </cell>
          <cell r="B57">
            <v>297919</v>
          </cell>
          <cell r="C57" t="str">
            <v>Project</v>
          </cell>
          <cell r="E57" t="str">
            <v>RASITEM-1342</v>
          </cell>
        </row>
        <row r="58">
          <cell r="A58" t="str">
            <v>Webinar for IIT Dhanbad, a leading engineering school in India</v>
          </cell>
          <cell r="B58">
            <v>305393</v>
          </cell>
          <cell r="C58" t="str">
            <v>Project</v>
          </cell>
          <cell r="E58" t="str">
            <v>RASITEM-1385</v>
          </cell>
        </row>
        <row r="59">
          <cell r="A59" t="str">
            <v xml:space="preserve">China Private Welath Market Investigation </v>
          </cell>
          <cell r="B59">
            <v>298386</v>
          </cell>
          <cell r="C59" t="str">
            <v>Content</v>
          </cell>
          <cell r="E59" t="str">
            <v>RASITEM-1348</v>
          </cell>
        </row>
        <row r="60">
          <cell r="A60" t="str">
            <v>Australia government consultation on sustainable investment labels</v>
          </cell>
          <cell r="B60">
            <v>297917</v>
          </cell>
          <cell r="C60" t="str">
            <v>Content</v>
          </cell>
          <cell r="E60" t="str">
            <v>RASITEM-1341</v>
          </cell>
        </row>
        <row r="61">
          <cell r="A61" t="str">
            <v xml:space="preserve">CFA Society Session with Mr. Ayyappan Nair, RBI (4th September, at National Stock Exchange) </v>
          </cell>
          <cell r="B61">
            <v>305397</v>
          </cell>
          <cell r="C61" t="str">
            <v>Project</v>
          </cell>
          <cell r="E61" t="str">
            <v>RASITEM-1386</v>
          </cell>
        </row>
        <row r="62">
          <cell r="A62" t="str">
            <v>The Automation Ahead Series</v>
          </cell>
          <cell r="B62">
            <v>154269</v>
          </cell>
          <cell r="C62" t="str">
            <v>Content</v>
          </cell>
          <cell r="E62" t="str">
            <v>RASITEM-411</v>
          </cell>
        </row>
        <row r="63">
          <cell r="A63" t="str">
            <v>Research Challenge Training Session</v>
          </cell>
          <cell r="B63">
            <v>304843</v>
          </cell>
          <cell r="C63" t="str">
            <v>Project</v>
          </cell>
          <cell r="E63" t="str">
            <v>RASITEM-1379</v>
          </cell>
        </row>
        <row r="64">
          <cell r="A64" t="str">
            <v>New Curated Content page for Private Equity</v>
          </cell>
          <cell r="B64">
            <v>295403</v>
          </cell>
          <cell r="C64" t="str">
            <v>Content</v>
          </cell>
          <cell r="E64" t="str">
            <v>RASITEM-1331</v>
          </cell>
        </row>
        <row r="65">
          <cell r="A65" t="str">
            <v>Automation Ahead Series â€“ AI Agents</v>
          </cell>
          <cell r="B65">
            <v>282241</v>
          </cell>
          <cell r="C65" t="str">
            <v>Content</v>
          </cell>
          <cell r="D65" t="str">
            <v>The Automation Ahead - AI Agents</v>
          </cell>
          <cell r="E65" t="str">
            <v>RASITEM-1241</v>
          </cell>
        </row>
        <row r="66">
          <cell r="A66" t="str">
            <v>Introduction meeting initiated by J.P. Morgan Asset Management</v>
          </cell>
          <cell r="B66">
            <v>304776</v>
          </cell>
          <cell r="C66" t="str">
            <v>Call or Meeting Notes</v>
          </cell>
          <cell r="E66" t="str">
            <v>RASITEM-1378</v>
          </cell>
        </row>
        <row r="67">
          <cell r="A67" t="str">
            <v>FAJ Article: Perspectives: Separating positive impact and warm glow: Implications for fund managers, educators, financial advisers, rating agencies, and investors</v>
          </cell>
          <cell r="B67">
            <v>293093</v>
          </cell>
          <cell r="C67" t="str">
            <v>Content</v>
          </cell>
          <cell r="E67" t="str">
            <v>RASITEM-1318</v>
          </cell>
        </row>
        <row r="68">
          <cell r="A68" t="str">
            <v xml:space="preserve">Add comment Letter - IASB Climate Related and Other Uncertainties </v>
          </cell>
          <cell r="B68">
            <v>302352</v>
          </cell>
          <cell r="C68" t="str">
            <v>Content</v>
          </cell>
          <cell r="E68" t="str">
            <v>RASITEM-1363</v>
          </cell>
        </row>
        <row r="69">
          <cell r="A69" t="str">
            <v>Add comment Letter - FCA Consultation on POATRs</v>
          </cell>
          <cell r="B69">
            <v>302349</v>
          </cell>
          <cell r="C69" t="str">
            <v>Content</v>
          </cell>
          <cell r="E69" t="str">
            <v>RASITEM-1362</v>
          </cell>
        </row>
        <row r="70">
          <cell r="A70" t="str">
            <v>Introduction meeting initiated by KraneShares</v>
          </cell>
          <cell r="B70">
            <v>302727</v>
          </cell>
          <cell r="C70" t="str">
            <v>Call or Meeting Notes</v>
          </cell>
          <cell r="E70" t="str">
            <v>RASITEM-1365</v>
          </cell>
        </row>
        <row r="71">
          <cell r="A71" t="str">
            <v>Practitionersâ€™ Insights WEBINAR with Rajiv Sharma (Ex-Equity Analyst and Head of Investor Relations, Tata Communications)</v>
          </cell>
          <cell r="B71">
            <v>289167</v>
          </cell>
          <cell r="C71" t="str">
            <v>Project</v>
          </cell>
          <cell r="E71" t="str">
            <v>RASITEM-1260</v>
          </cell>
        </row>
        <row r="72">
          <cell r="A72" t="str">
            <v>NM College Mumbai: Panel of judges for their flagship B-Plan competition</v>
          </cell>
          <cell r="B72">
            <v>304847</v>
          </cell>
          <cell r="C72" t="str">
            <v>Project</v>
          </cell>
          <cell r="E72" t="str">
            <v>RASITEM-1381</v>
          </cell>
        </row>
        <row r="73">
          <cell r="A73" t="str">
            <v>Meeting with Association of Mutual Funds of India (AMFI) with Arati Porwal and Gaurav Kapur</v>
          </cell>
          <cell r="B73">
            <v>304860</v>
          </cell>
          <cell r="C73" t="str">
            <v>Project</v>
          </cell>
          <cell r="E73" t="str">
            <v>RASITEM-1382</v>
          </cell>
        </row>
        <row r="74">
          <cell r="A74" t="str">
            <v>Project CM-2-MS: Global Compliance Carbon Markets: Structure Explained</v>
          </cell>
          <cell r="B74">
            <v>205519</v>
          </cell>
          <cell r="C74" t="str">
            <v>Content</v>
          </cell>
          <cell r="D74" t="str">
            <v>Global Compliance Carbon Markets: Structure Explained</v>
          </cell>
          <cell r="E74" t="str">
            <v>RASITEM-849</v>
          </cell>
        </row>
        <row r="75">
          <cell r="A75" t="str">
            <v>FAJ Advisory Council Meeting August 2025</v>
          </cell>
          <cell r="B75">
            <v>298835</v>
          </cell>
          <cell r="C75" t="str">
            <v>Call or Meeting Notes</v>
          </cell>
          <cell r="E75" t="str">
            <v>RASITEM-1354</v>
          </cell>
        </row>
        <row r="76">
          <cell r="A76" t="str">
            <v>FAJ Article: Short-Term Moving Average Distance and the Cross-Section of Stock Returns</v>
          </cell>
          <cell r="B76">
            <v>291872</v>
          </cell>
          <cell r="C76" t="str">
            <v>Content</v>
          </cell>
          <cell r="D76" t="str">
            <v>Short-Term Moving Average Distance and the Cross-Section of Stock Returns</v>
          </cell>
          <cell r="E76" t="str">
            <v>RASITEM-1307</v>
          </cell>
        </row>
        <row r="77">
          <cell r="A77" t="str">
            <v>Sustainability Story Podcast episode with Clare Brook from Blue Marine Foundation</v>
          </cell>
          <cell r="B77">
            <v>276355</v>
          </cell>
          <cell r="C77" t="str">
            <v>Content</v>
          </cell>
          <cell r="D77" t="str">
            <v>Clare Brook: From Sustainable Finance to Ocean Impact in the Blue Economy</v>
          </cell>
          <cell r="E77" t="str">
            <v>RASITEM-1218</v>
          </cell>
        </row>
        <row r="78">
          <cell r="A78" t="str">
            <v>EXPLAINABLE AI IN FINANCE: ADDRESSING THE NEEDS OF DIVERSE STAKEHOLDERS</v>
          </cell>
          <cell r="B78">
            <v>214159</v>
          </cell>
          <cell r="C78" t="str">
            <v>Content</v>
          </cell>
          <cell r="D78" t="str">
            <v>Explainable AI in Finance: Addressing the Needs of Diverse Stakeholders</v>
          </cell>
          <cell r="E78" t="str">
            <v>RASITEM-924</v>
          </cell>
        </row>
        <row r="79">
          <cell r="A79" t="str">
            <v>Meeting with SEBI (Whole Time Member, Mr. Ananth Narayan)</v>
          </cell>
          <cell r="B79">
            <v>296537</v>
          </cell>
          <cell r="C79" t="str">
            <v>Project</v>
          </cell>
          <cell r="E79" t="str">
            <v>RASITEM-1337</v>
          </cell>
        </row>
        <row r="80">
          <cell r="A80" t="str">
            <v>Call note - Call w/ Peter Ware, ADGM, re: Digital Assets Standardisation Research Collaboration</v>
          </cell>
          <cell r="B80">
            <v>296024</v>
          </cell>
          <cell r="C80" t="str">
            <v>Call or Meeting Notes</v>
          </cell>
          <cell r="E80" t="str">
            <v>RASITEM-1333</v>
          </cell>
        </row>
        <row r="81">
          <cell r="A81" t="str">
            <v>Webinar for IIFT, a leading business school in India</v>
          </cell>
          <cell r="B81">
            <v>296321</v>
          </cell>
          <cell r="C81" t="str">
            <v>Project</v>
          </cell>
          <cell r="E81" t="str">
            <v>RASITEM-1335</v>
          </cell>
        </row>
        <row r="82">
          <cell r="A82" t="str">
            <v>Synthetic data research project</v>
          </cell>
          <cell r="B82">
            <v>225593</v>
          </cell>
          <cell r="C82" t="str">
            <v>Content</v>
          </cell>
          <cell r="D82" t="str">
            <v>Synthetic Data in Investment Management</v>
          </cell>
          <cell r="E82" t="str">
            <v>RASITEM-990</v>
          </cell>
        </row>
        <row r="83">
          <cell r="A83" t="str">
            <v>Discussion with Kavita Mendonca, US Consulate at Mumbai, India</v>
          </cell>
          <cell r="B83">
            <v>296320</v>
          </cell>
          <cell r="C83" t="str">
            <v>Project</v>
          </cell>
          <cell r="E83" t="str">
            <v>RASITEM-1334</v>
          </cell>
        </row>
        <row r="84">
          <cell r="A84" t="str">
            <v>Wealth Management article on AI ethics in private wealth</v>
          </cell>
          <cell r="B84">
            <v>269166</v>
          </cell>
          <cell r="C84" t="str">
            <v>Content</v>
          </cell>
          <cell r="E84" t="str">
            <v>RASITEM-1190</v>
          </cell>
        </row>
        <row r="85">
          <cell r="A85" t="str">
            <v>FAJ Article: Thematic Investing: A Risk-Based Perspective</v>
          </cell>
          <cell r="B85">
            <v>281595</v>
          </cell>
          <cell r="C85" t="str">
            <v>Content</v>
          </cell>
          <cell r="D85" t="str">
            <v>Thematic Investing: A Risk-based Perspective</v>
          </cell>
          <cell r="E85" t="str">
            <v>RASITEM-1236</v>
          </cell>
        </row>
        <row r="86">
          <cell r="A86" t="str">
            <v>FAJ Article: Perspectives:The Disappearing Edge: AI, Machine Learning, and the Future of the Discretionary Portfolio Manager</v>
          </cell>
          <cell r="B86">
            <v>284985</v>
          </cell>
          <cell r="C86" t="str">
            <v>Content</v>
          </cell>
          <cell r="E86" t="str">
            <v>RASITEM-1248</v>
          </cell>
        </row>
        <row r="87">
          <cell r="A87" t="str">
            <v>Intro to the GIPS Standards for Asset Owners - High Level Principles for the Board</v>
          </cell>
          <cell r="B87">
            <v>261252</v>
          </cell>
          <cell r="C87" t="str">
            <v>Content</v>
          </cell>
          <cell r="E87" t="str">
            <v>RASITEM-1155</v>
          </cell>
        </row>
        <row r="88">
          <cell r="A88" t="str">
            <v>Intro to the GIPS Standards for Asset Owners - Detailed Guidance for Asset Owner Management</v>
          </cell>
          <cell r="B88">
            <v>261254</v>
          </cell>
          <cell r="C88" t="str">
            <v>Content</v>
          </cell>
          <cell r="E88" t="str">
            <v>RASITEM-1156</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9C2B955-C51D-4A54-A65F-10361BF475CB}" name="Table1" displayName="Table1" ref="A5:E31" totalsRowShown="0" headerRowDxfId="13" dataDxfId="12">
  <tableColumns count="5">
    <tableColumn id="1" xr3:uid="{EC6B6827-458F-4E80-8CEC-4D970A5EB75B}" name="Type"/>
    <tableColumn id="2" xr3:uid="{5F289C56-AA88-483D-A5D7-06DC49287772}" name="External" dataDxfId="11"/>
    <tableColumn id="3" xr3:uid="{973FA5ED-B604-4E6E-B08F-138E305C3CED}" name="Joint" dataDxfId="10"/>
    <tableColumn id="4" xr3:uid="{3A5244DD-B42E-4940-B889-27339858DE22}" name="RAS" dataDxfId="9"/>
    <tableColumn id="5" xr3:uid="{22043458-DD33-4BAF-B82A-95FC0A2C3266}" name="Total"/>
  </tableColumns>
  <tableStyleInfo name="TableStyleLight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1AD7AB2C-FF86-43B8-9658-DBB3941BB423}" name="Table2" displayName="Table2" ref="G5:K21" totalsRowShown="0" headerRowDxfId="8">
  <tableColumns count="5">
    <tableColumn id="1" xr3:uid="{207657AA-DCBC-452A-AD0B-ABCF63835A0C}" name="Month" dataDxfId="7"/>
    <tableColumn id="2" xr3:uid="{DDD2243A-79FD-44B1-A66F-8003A3DD0780}" name="External"/>
    <tableColumn id="3" xr3:uid="{4E264C1D-BD62-4AB3-913A-36A82129DCB6}" name="Joint"/>
    <tableColumn id="4" xr3:uid="{EE6FEC34-3AB7-47B3-B6A0-EAF8D1E51624}" name="RAS"/>
    <tableColumn id="5" xr3:uid="{25976300-4E25-4D56-921F-3BDF38C2FDB3}" name="Total"/>
  </tableColumns>
  <tableStyleInfo name="TableStyleLight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B01044A3-FF68-4DA3-8D5A-64EA03A5A406}" name="Table3" displayName="Table3" ref="A34:C52" totalsRowShown="0">
  <sortState xmlns:xlrd2="http://schemas.microsoft.com/office/spreadsheetml/2017/richdata2" ref="A35:C52">
    <sortCondition descending="1" ref="B35:B52"/>
  </sortState>
  <tableColumns count="3">
    <tableColumn id="1" xr3:uid="{661BF7DD-DCE6-46C1-B4CC-E935EFF4F2E7}" name="Topic 1"/>
    <tableColumn id="2" xr3:uid="{188B0EB0-2565-4754-B756-18A9B641FFC8}" name="Total" dataDxfId="6">
      <calculatedColumnFormula>COUNTIFS(Content!G:G,"="&amp;'Analysis Start-End Date'!A35,Content!J:J, "&gt;="&amp;$H$1, Content!J:J, "&lt;="&amp;$H$2)</calculatedColumnFormula>
    </tableColumn>
    <tableColumn id="3" xr3:uid="{D95CA830-3087-4804-AA62-C166DAA776A2}" name="%" dataCellStyle="Percent">
      <calculatedColumnFormula>Table3[[#This Row],[Total]]/SUM(Table3[Total])</calculatedColumnFormula>
    </tableColumn>
  </tableColumns>
  <tableStyleInfo name="TableStyleLight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65BE4EE6-1E11-464B-9F89-0BFAEE3EE475}" name="Table4" displayName="Table4" ref="G34:J52" totalsRowShown="0">
  <sortState xmlns:xlrd2="http://schemas.microsoft.com/office/spreadsheetml/2017/richdata2" ref="G35:J51">
    <sortCondition descending="1" ref="H35:H51"/>
  </sortState>
  <tableColumns count="4">
    <tableColumn id="1" xr3:uid="{E42C8AB8-1279-4FBC-93D5-5052107A1399}" name="Topic 1 +2"/>
    <tableColumn id="2" xr3:uid="{0CA8D2DB-0052-4AAB-8566-C4D150C176DD}" name="Total" dataDxfId="5">
      <calculatedColumnFormula>COUNTIFS(Content!H:H,"="&amp;'Analysis Start-End Date'!G35,Content!J:J, "&gt;="&amp;$H$1, Content!J:J, "&lt;="&amp;$H$2)+COUNTIFS(Content!G:G, "="&amp;'Analysis Start-End Date'!G35,Content!J:J, "&gt;="&amp;$H$1, Content!J:J, "&lt;="&amp;$H$2)</calculatedColumnFormula>
    </tableColumn>
    <tableColumn id="4" xr3:uid="{B137CCAC-5F48-4F81-BA07-3A5DACEC9045}" name="Avg% (1+2)" dataDxfId="4" dataCellStyle="Percent">
      <calculatedColumnFormula>(Table4[[#This Row],[Total]])/SUM(Table4[Total])</calculatedColumnFormula>
    </tableColumn>
    <tableColumn id="3" xr3:uid="{84D00965-66DB-4675-9F17-B05AF20F8515}" name="Any% (1or2)" dataCellStyle="Percent">
      <calculatedColumnFormula>Table4[[#This Row],[Total]]/(SUM(Table4[Total])/2)</calculatedColumnFormula>
    </tableColumn>
  </tableColumns>
  <tableStyleInfo name="TableStyleLight9"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EF3A007C-408C-4449-AE16-48A776A0AF87}" name="Table5" displayName="Table5" ref="A55:D69" totalsRowShown="0">
  <tableColumns count="4">
    <tableColumn id="1" xr3:uid="{F5E48CC1-9243-4919-BDEE-5F419E7EDAAB}" name="Series" dataDxfId="3"/>
    <tableColumn id="2" xr3:uid="{4E69424B-C710-4BB3-8945-4FAE6D4A73D0}" name="Total"/>
    <tableColumn id="3" xr3:uid="{99110198-3B09-4938-8242-5E5314E34A7B}" name="% of Total Content" dataDxfId="2">
      <calculatedColumnFormula>Table5[[#This Row],[Total]]/SUM(B56:B66)</calculatedColumnFormula>
    </tableColumn>
    <tableColumn id="4" xr3:uid="{D14CDEAF-520D-4BA8-A913-F026B1BB695D}" name="% of Series" dataDxfId="1">
      <calculatedColumnFormula>#REF!/B$69</calculatedColumnFormula>
    </tableColumn>
  </tableColumns>
  <tableStyleInfo name="TableStyleLight9"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76613020-B170-42F0-A3BA-0738401138AA}" name="Table37" displayName="Table37" ref="L34:N52" totalsRowShown="0">
  <sortState xmlns:xlrd2="http://schemas.microsoft.com/office/spreadsheetml/2017/richdata2" ref="L35:N51">
    <sortCondition descending="1" ref="M35:M51"/>
  </sortState>
  <tableColumns count="3">
    <tableColumn id="1" xr3:uid="{5B9B4DE3-C3C9-4B0E-A681-7B7FE3310932}" name="Topic 2"/>
    <tableColumn id="2" xr3:uid="{E782F2F9-9098-4502-AA26-B839BF499CF2}" name="Total" dataDxfId="0">
      <calculatedColumnFormula>COUNTIFS(Content!H:H,"="&amp;'Analysis Start-End Date'!L35, Content!J:J, "&gt;="&amp;$H$1, Content!J:J, "&lt;="&amp;$H$2)</calculatedColumnFormula>
    </tableColumn>
    <tableColumn id="3" xr3:uid="{4F2747D6-B90D-44C3-A284-E2E108D8C968}" name="%" dataCellStyle="Percent">
      <calculatedColumnFormula>Table37[[#This Row],[Total]]/SUM(Table37[Total])</calculatedColumnFormula>
    </tableColumn>
  </tableColumns>
  <tableStyleInfo name="TableStyleLight9"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3ED51FA3-C929-486A-AC38-D70AF617372C}" name="Table7" displayName="Table7" ref="A71:C73" totalsRowShown="0">
  <tableColumns count="3">
    <tableColumn id="1" xr3:uid="{F81771A2-81AE-4EB0-8FAD-EA01B77F6E89}" name="Content Logged in Jira"/>
    <tableColumn id="2" xr3:uid="{BD2DB043-554C-402E-B257-CD865582565D}" name="Total"/>
    <tableColumn id="3" xr3:uid="{E6D212E8-D11D-4783-A4E6-5E942B1E1853}" name="% of Total" dataCellStyle="Percent">
      <calculatedColumnFormula>Table7[[#This Row],[Total]]/SUM(Table7[Total])</calculatedColumnFormula>
    </tableColumn>
  </tableColumns>
  <tableStyleInfo name="TableStyleLight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sites.libsyn.com/56828/site/greg-fisher-cfa-complexity-science-uncertainty-the-future-of-asset-management" TargetMode="External"/><Relationship Id="rId3" Type="http://schemas.openxmlformats.org/officeDocument/2006/relationships/hyperlink" Target="https://sites.libsyn.com/545057/site/custom-indexing-tax-efficiency-factor-investing-with-ehren-stanhope-cfa" TargetMode="External"/><Relationship Id="rId7" Type="http://schemas.openxmlformats.org/officeDocument/2006/relationships/hyperlink" Target="https://sites.libsyn.com/56828/site/anna-martirosyan-ethical-ai-model-governance-and-the-future-of-responsible-finance" TargetMode="External"/><Relationship Id="rId2" Type="http://schemas.openxmlformats.org/officeDocument/2006/relationships/hyperlink" Target="https://sites.libsyn.com/545057/site/marlena-lee-on-factor-investing-market-insights-and-smarter-diversification" TargetMode="External"/><Relationship Id="rId1" Type="http://schemas.openxmlformats.org/officeDocument/2006/relationships/hyperlink" Target="https://sites.libsyn.com/545057/site/decoding-investor-behavior-and-avoiding-mistakes-with-peter-lazaroff" TargetMode="External"/><Relationship Id="rId6" Type="http://schemas.openxmlformats.org/officeDocument/2006/relationships/hyperlink" Target="https://sites.libsyn.com/56828/site/richard-bookstaber-understanding-markets-through-complexity-and-human-behavior" TargetMode="External"/><Relationship Id="rId5" Type="http://schemas.openxmlformats.org/officeDocument/2006/relationships/hyperlink" Target="https://sites.libsyn.com/361235/site/daniel-warcholak-cfa-understanding-climate-risk-in-mortgage-backed-securities" TargetMode="External"/><Relationship Id="rId4" Type="http://schemas.openxmlformats.org/officeDocument/2006/relationships/hyperlink" Target="https://sites.libsyn.com/545057/site/leadership-storytelling-investing-insights-from-sbastien-page-cfa" TargetMode="External"/><Relationship Id="rId9" Type="http://schemas.openxmlformats.org/officeDocument/2006/relationships/hyperlink" Target="https://sites.libsyn.com/361235/site/sajia-ferdous-rewriting-work-in-the-age-of-longevity-and-ai" TargetMode="External"/></Relationships>
</file>

<file path=xl/worksheets/_rels/sheet2.xml.rels><?xml version="1.0" encoding="UTF-8" standalone="yes"?>
<Relationships xmlns="http://schemas.openxmlformats.org/package/2006/relationships"><Relationship Id="rId3" Type="http://schemas.openxmlformats.org/officeDocument/2006/relationships/table" Target="../tables/table3.xml"/><Relationship Id="rId7" Type="http://schemas.openxmlformats.org/officeDocument/2006/relationships/table" Target="../tables/table7.xml"/><Relationship Id="rId2" Type="http://schemas.openxmlformats.org/officeDocument/2006/relationships/table" Target="../tables/table2.xml"/><Relationship Id="rId1" Type="http://schemas.openxmlformats.org/officeDocument/2006/relationships/table" Target="../tables/table1.xml"/><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443485-35D0-42A3-983B-F9BF9C38DF5F}">
  <sheetPr filterMode="1">
    <tabColor theme="8"/>
  </sheetPr>
  <dimension ref="A1:N528"/>
  <sheetViews>
    <sheetView tabSelected="1" zoomScale="70" zoomScaleNormal="70" workbookViewId="0">
      <selection activeCell="B132" sqref="B132"/>
    </sheetView>
  </sheetViews>
  <sheetFormatPr defaultRowHeight="14.5" x14ac:dyDescent="0.35"/>
  <cols>
    <col min="1" max="1" width="20.54296875" bestFit="1" customWidth="1"/>
    <col min="2" max="2" width="24.1796875" bestFit="1" customWidth="1"/>
    <col min="3" max="3" width="65.81640625" customWidth="1"/>
    <col min="4" max="4" width="63.7265625" customWidth="1"/>
    <col min="5" max="5" width="29.54296875" style="5" customWidth="1"/>
    <col min="6" max="6" width="30.453125" customWidth="1"/>
    <col min="7" max="7" width="44.7265625" style="5" customWidth="1"/>
    <col min="8" max="8" width="44.81640625" style="5" customWidth="1"/>
    <col min="9" max="9" width="13.453125" style="5" bestFit="1" customWidth="1"/>
    <col min="10" max="10" width="14.81640625" style="1" customWidth="1"/>
    <col min="11" max="11" width="16.81640625" style="5" customWidth="1"/>
  </cols>
  <sheetData>
    <row r="1" spans="1:12" x14ac:dyDescent="0.35">
      <c r="A1" s="7" t="s">
        <v>0</v>
      </c>
      <c r="B1" s="9" t="s">
        <v>1</v>
      </c>
      <c r="C1" s="10" t="s">
        <v>2</v>
      </c>
      <c r="D1" s="10" t="s">
        <v>3</v>
      </c>
      <c r="E1" s="15" t="s">
        <v>4</v>
      </c>
      <c r="F1" s="11" t="s">
        <v>5</v>
      </c>
      <c r="G1" s="12" t="s">
        <v>6</v>
      </c>
      <c r="H1" s="12" t="s">
        <v>7</v>
      </c>
      <c r="I1" s="13" t="s">
        <v>8</v>
      </c>
      <c r="J1" s="14" t="s">
        <v>9</v>
      </c>
      <c r="K1" s="8" t="s">
        <v>10</v>
      </c>
      <c r="L1" s="39" t="s">
        <v>11</v>
      </c>
    </row>
    <row r="2" spans="1:12" hidden="1" x14ac:dyDescent="0.35">
      <c r="A2" t="s">
        <v>12</v>
      </c>
      <c r="B2" t="s">
        <v>13</v>
      </c>
      <c r="C2" t="s">
        <v>14</v>
      </c>
      <c r="D2" s="46" t="s">
        <v>15</v>
      </c>
      <c r="E2" t="s">
        <v>16</v>
      </c>
      <c r="F2" t="s">
        <v>17</v>
      </c>
      <c r="G2" t="s">
        <v>18</v>
      </c>
      <c r="H2" t="s">
        <v>19</v>
      </c>
      <c r="I2" t="s">
        <v>20</v>
      </c>
      <c r="J2" s="1">
        <v>46006</v>
      </c>
      <c r="K2" t="s">
        <v>17</v>
      </c>
      <c r="L2">
        <v>2025</v>
      </c>
    </row>
    <row r="3" spans="1:12" hidden="1" x14ac:dyDescent="0.35">
      <c r="A3" t="s">
        <v>12</v>
      </c>
      <c r="B3" t="s">
        <v>13</v>
      </c>
      <c r="C3" t="s">
        <v>21</v>
      </c>
      <c r="D3" s="47" t="s">
        <v>22</v>
      </c>
      <c r="E3" t="s">
        <v>16</v>
      </c>
      <c r="F3" t="s">
        <v>17</v>
      </c>
      <c r="G3" t="s">
        <v>23</v>
      </c>
      <c r="H3" t="s">
        <v>24</v>
      </c>
      <c r="I3" t="s">
        <v>20</v>
      </c>
      <c r="J3" s="1">
        <v>45992</v>
      </c>
      <c r="K3" t="s">
        <v>25</v>
      </c>
      <c r="L3">
        <v>2025</v>
      </c>
    </row>
    <row r="4" spans="1:12" hidden="1" x14ac:dyDescent="0.35">
      <c r="A4" t="s">
        <v>12</v>
      </c>
      <c r="B4" t="s">
        <v>13</v>
      </c>
      <c r="C4" t="s">
        <v>26</v>
      </c>
      <c r="D4" s="46" t="s">
        <v>27</v>
      </c>
      <c r="E4" t="s">
        <v>28</v>
      </c>
      <c r="F4" t="s">
        <v>17</v>
      </c>
      <c r="G4" t="s">
        <v>29</v>
      </c>
      <c r="H4" t="s">
        <v>18</v>
      </c>
      <c r="I4" t="s">
        <v>20</v>
      </c>
      <c r="J4" s="1">
        <v>45998</v>
      </c>
      <c r="K4" t="s">
        <v>30</v>
      </c>
      <c r="L4">
        <v>2025</v>
      </c>
    </row>
    <row r="5" spans="1:12" hidden="1" x14ac:dyDescent="0.35">
      <c r="A5" t="s">
        <v>12</v>
      </c>
      <c r="B5" t="s">
        <v>13</v>
      </c>
      <c r="C5" t="s">
        <v>31</v>
      </c>
      <c r="D5" s="45" t="s">
        <v>32</v>
      </c>
      <c r="E5" t="s">
        <v>33</v>
      </c>
      <c r="F5" t="s">
        <v>17</v>
      </c>
      <c r="G5" t="s">
        <v>24</v>
      </c>
      <c r="H5" t="s">
        <v>23</v>
      </c>
      <c r="I5" t="s">
        <v>20</v>
      </c>
      <c r="J5" s="1">
        <v>46002</v>
      </c>
      <c r="K5" t="s">
        <v>17</v>
      </c>
      <c r="L5">
        <v>2025</v>
      </c>
    </row>
    <row r="6" spans="1:12" hidden="1" x14ac:dyDescent="0.35">
      <c r="A6" t="s">
        <v>34</v>
      </c>
      <c r="B6" t="s">
        <v>35</v>
      </c>
      <c r="C6" t="s">
        <v>36</v>
      </c>
      <c r="D6" t="s">
        <v>37</v>
      </c>
      <c r="E6" s="5" t="s">
        <v>38</v>
      </c>
      <c r="F6" t="s">
        <v>17</v>
      </c>
      <c r="G6" t="s">
        <v>23</v>
      </c>
      <c r="H6" t="s">
        <v>39</v>
      </c>
      <c r="I6" t="s">
        <v>20</v>
      </c>
      <c r="J6" s="1">
        <v>46008</v>
      </c>
      <c r="K6" t="s">
        <v>17</v>
      </c>
      <c r="L6">
        <v>2025</v>
      </c>
    </row>
    <row r="7" spans="1:12" hidden="1" x14ac:dyDescent="0.35">
      <c r="A7" t="s">
        <v>34</v>
      </c>
      <c r="B7" t="s">
        <v>35</v>
      </c>
      <c r="C7" t="s">
        <v>40</v>
      </c>
      <c r="D7" t="s">
        <v>41</v>
      </c>
      <c r="E7" s="5" t="s">
        <v>38</v>
      </c>
      <c r="F7" t="s">
        <v>17</v>
      </c>
      <c r="G7" t="s">
        <v>42</v>
      </c>
      <c r="H7" s="5" t="s">
        <v>43</v>
      </c>
      <c r="I7" t="s">
        <v>20</v>
      </c>
      <c r="J7" s="1">
        <v>46007</v>
      </c>
      <c r="K7" t="s">
        <v>17</v>
      </c>
      <c r="L7">
        <v>2025</v>
      </c>
    </row>
    <row r="8" spans="1:12" hidden="1" x14ac:dyDescent="0.35">
      <c r="A8" t="s">
        <v>34</v>
      </c>
      <c r="B8" t="s">
        <v>35</v>
      </c>
      <c r="C8" t="s">
        <v>44</v>
      </c>
      <c r="D8" t="s">
        <v>45</v>
      </c>
      <c r="E8" s="5" t="s">
        <v>38</v>
      </c>
      <c r="F8" t="s">
        <v>17</v>
      </c>
      <c r="G8" t="s">
        <v>18</v>
      </c>
      <c r="H8" t="s">
        <v>46</v>
      </c>
      <c r="I8" t="s">
        <v>20</v>
      </c>
      <c r="J8" s="1">
        <v>46006</v>
      </c>
      <c r="K8" t="s">
        <v>17</v>
      </c>
      <c r="L8">
        <v>2025</v>
      </c>
    </row>
    <row r="9" spans="1:12" hidden="1" x14ac:dyDescent="0.35">
      <c r="A9" t="s">
        <v>34</v>
      </c>
      <c r="B9" t="s">
        <v>35</v>
      </c>
      <c r="C9" t="s">
        <v>47</v>
      </c>
      <c r="D9" t="s">
        <v>48</v>
      </c>
      <c r="E9" s="5" t="s">
        <v>38</v>
      </c>
      <c r="F9" t="s">
        <v>17</v>
      </c>
      <c r="G9" t="s">
        <v>49</v>
      </c>
      <c r="H9" t="s">
        <v>46</v>
      </c>
      <c r="I9" t="s">
        <v>20</v>
      </c>
      <c r="J9" s="1">
        <v>46003</v>
      </c>
      <c r="K9" t="s">
        <v>17</v>
      </c>
      <c r="L9">
        <v>2025</v>
      </c>
    </row>
    <row r="10" spans="1:12" hidden="1" x14ac:dyDescent="0.35">
      <c r="A10" t="s">
        <v>34</v>
      </c>
      <c r="B10" t="s">
        <v>35</v>
      </c>
      <c r="C10" t="s">
        <v>50</v>
      </c>
      <c r="D10" t="s">
        <v>51</v>
      </c>
      <c r="E10" s="5" t="s">
        <v>38</v>
      </c>
      <c r="F10" t="s">
        <v>17</v>
      </c>
      <c r="G10" t="s">
        <v>18</v>
      </c>
      <c r="H10" s="5" t="s">
        <v>43</v>
      </c>
      <c r="I10" t="s">
        <v>20</v>
      </c>
      <c r="J10" s="1">
        <v>46001</v>
      </c>
      <c r="K10" t="s">
        <v>17</v>
      </c>
      <c r="L10">
        <v>2025</v>
      </c>
    </row>
    <row r="11" spans="1:12" hidden="1" x14ac:dyDescent="0.35">
      <c r="A11" t="s">
        <v>34</v>
      </c>
      <c r="B11" t="s">
        <v>35</v>
      </c>
      <c r="C11" t="s">
        <v>52</v>
      </c>
      <c r="D11" t="s">
        <v>53</v>
      </c>
      <c r="E11" s="5" t="s">
        <v>38</v>
      </c>
      <c r="F11" t="s">
        <v>17</v>
      </c>
      <c r="G11" t="s">
        <v>49</v>
      </c>
      <c r="H11" s="5" t="s">
        <v>46</v>
      </c>
      <c r="I11" t="s">
        <v>20</v>
      </c>
      <c r="J11" s="1">
        <v>46000</v>
      </c>
      <c r="K11" t="s">
        <v>17</v>
      </c>
      <c r="L11">
        <v>2025</v>
      </c>
    </row>
    <row r="12" spans="1:12" hidden="1" x14ac:dyDescent="0.35">
      <c r="A12" t="s">
        <v>34</v>
      </c>
      <c r="B12" t="s">
        <v>35</v>
      </c>
      <c r="C12" t="s">
        <v>54</v>
      </c>
      <c r="D12" t="s">
        <v>55</v>
      </c>
      <c r="E12" s="5" t="s">
        <v>56</v>
      </c>
      <c r="F12" t="s">
        <v>17</v>
      </c>
      <c r="G12" t="s">
        <v>57</v>
      </c>
      <c r="H12" t="s">
        <v>46</v>
      </c>
      <c r="I12" t="s">
        <v>20</v>
      </c>
      <c r="J12" s="1">
        <v>45999</v>
      </c>
      <c r="K12" t="s">
        <v>58</v>
      </c>
      <c r="L12">
        <v>2025</v>
      </c>
    </row>
    <row r="13" spans="1:12" hidden="1" x14ac:dyDescent="0.35">
      <c r="A13" t="s">
        <v>34</v>
      </c>
      <c r="B13" t="s">
        <v>35</v>
      </c>
      <c r="C13" t="s">
        <v>59</v>
      </c>
      <c r="D13" t="s">
        <v>60</v>
      </c>
      <c r="E13" s="5" t="s">
        <v>38</v>
      </c>
      <c r="F13" t="s">
        <v>17</v>
      </c>
      <c r="G13" t="s">
        <v>18</v>
      </c>
      <c r="H13" t="s">
        <v>46</v>
      </c>
      <c r="I13" t="s">
        <v>20</v>
      </c>
      <c r="J13" s="1">
        <v>46000</v>
      </c>
      <c r="K13" t="s">
        <v>17</v>
      </c>
      <c r="L13">
        <v>2025</v>
      </c>
    </row>
    <row r="14" spans="1:12" hidden="1" x14ac:dyDescent="0.35">
      <c r="A14" t="s">
        <v>34</v>
      </c>
      <c r="B14" t="s">
        <v>35</v>
      </c>
      <c r="C14" t="s">
        <v>61</v>
      </c>
      <c r="D14" t="s">
        <v>62</v>
      </c>
      <c r="E14" s="5" t="s">
        <v>38</v>
      </c>
      <c r="F14" t="s">
        <v>17</v>
      </c>
      <c r="G14" t="s">
        <v>18</v>
      </c>
      <c r="H14" t="s">
        <v>46</v>
      </c>
      <c r="I14" t="s">
        <v>20</v>
      </c>
      <c r="J14" s="1">
        <v>45995</v>
      </c>
      <c r="K14" t="s">
        <v>17</v>
      </c>
      <c r="L14">
        <v>2025</v>
      </c>
    </row>
    <row r="15" spans="1:12" hidden="1" x14ac:dyDescent="0.35">
      <c r="A15" t="s">
        <v>34</v>
      </c>
      <c r="B15" t="s">
        <v>35</v>
      </c>
      <c r="C15" t="s">
        <v>63</v>
      </c>
      <c r="D15" t="s">
        <v>64</v>
      </c>
      <c r="E15" s="5" t="s">
        <v>56</v>
      </c>
      <c r="F15" t="s">
        <v>17</v>
      </c>
      <c r="G15" t="s">
        <v>57</v>
      </c>
      <c r="H15" t="s">
        <v>46</v>
      </c>
      <c r="I15" t="s">
        <v>20</v>
      </c>
      <c r="J15" s="1">
        <v>45996</v>
      </c>
      <c r="K15" t="s">
        <v>17</v>
      </c>
      <c r="L15">
        <v>2025</v>
      </c>
    </row>
    <row r="16" spans="1:12" hidden="1" x14ac:dyDescent="0.35">
      <c r="A16" t="s">
        <v>34</v>
      </c>
      <c r="B16" t="s">
        <v>35</v>
      </c>
      <c r="C16" t="s">
        <v>65</v>
      </c>
      <c r="D16" t="s">
        <v>66</v>
      </c>
      <c r="E16" s="5" t="s">
        <v>38</v>
      </c>
      <c r="F16" t="s">
        <v>17</v>
      </c>
      <c r="G16" t="s">
        <v>23</v>
      </c>
      <c r="H16" t="s">
        <v>39</v>
      </c>
      <c r="I16" t="s">
        <v>20</v>
      </c>
      <c r="J16" s="1">
        <v>45993</v>
      </c>
      <c r="K16" t="s">
        <v>17</v>
      </c>
      <c r="L16">
        <v>2025</v>
      </c>
    </row>
    <row r="17" spans="1:12" hidden="1" x14ac:dyDescent="0.35">
      <c r="A17" t="s">
        <v>34</v>
      </c>
      <c r="B17" t="s">
        <v>35</v>
      </c>
      <c r="C17" t="s">
        <v>67</v>
      </c>
      <c r="D17" t="s">
        <v>68</v>
      </c>
      <c r="E17" s="5" t="s">
        <v>38</v>
      </c>
      <c r="F17" t="s">
        <v>17</v>
      </c>
      <c r="G17" s="5" t="s">
        <v>43</v>
      </c>
      <c r="H17" t="s">
        <v>49</v>
      </c>
      <c r="I17" t="s">
        <v>20</v>
      </c>
      <c r="J17" s="1">
        <v>45992</v>
      </c>
      <c r="K17" t="s">
        <v>17</v>
      </c>
      <c r="L17">
        <v>2025</v>
      </c>
    </row>
    <row r="18" spans="1:12" hidden="1" x14ac:dyDescent="0.35">
      <c r="A18" t="s">
        <v>69</v>
      </c>
      <c r="B18" t="s">
        <v>70</v>
      </c>
      <c r="C18" t="s">
        <v>71</v>
      </c>
      <c r="D18" t="s">
        <v>72</v>
      </c>
      <c r="E18" s="48" t="s">
        <v>73</v>
      </c>
      <c r="F18" t="s">
        <v>17</v>
      </c>
      <c r="G18" t="s">
        <v>18</v>
      </c>
      <c r="H18" t="s">
        <v>46</v>
      </c>
      <c r="I18" t="s">
        <v>20</v>
      </c>
      <c r="J18" s="44" t="s">
        <v>74</v>
      </c>
      <c r="K18" t="s">
        <v>17</v>
      </c>
      <c r="L18">
        <v>2025</v>
      </c>
    </row>
    <row r="19" spans="1:12" hidden="1" x14ac:dyDescent="0.35">
      <c r="A19" t="s">
        <v>69</v>
      </c>
      <c r="B19" t="s">
        <v>35</v>
      </c>
      <c r="C19" t="s">
        <v>75</v>
      </c>
      <c r="D19" t="s">
        <v>76</v>
      </c>
      <c r="E19" s="5" t="s">
        <v>17</v>
      </c>
      <c r="F19" t="s">
        <v>17</v>
      </c>
      <c r="G19" t="s">
        <v>77</v>
      </c>
      <c r="H19" s="5" t="s">
        <v>17</v>
      </c>
      <c r="I19" t="s">
        <v>78</v>
      </c>
      <c r="J19" s="44">
        <v>46003</v>
      </c>
      <c r="K19" t="s">
        <v>17</v>
      </c>
      <c r="L19">
        <v>2025</v>
      </c>
    </row>
    <row r="20" spans="1:12" hidden="1" x14ac:dyDescent="0.35">
      <c r="A20" t="s">
        <v>69</v>
      </c>
      <c r="B20" t="s">
        <v>79</v>
      </c>
      <c r="C20" t="s">
        <v>80</v>
      </c>
      <c r="D20" t="s">
        <v>81</v>
      </c>
      <c r="E20" s="5" t="s">
        <v>17</v>
      </c>
      <c r="F20" t="s">
        <v>17</v>
      </c>
      <c r="G20" t="s">
        <v>82</v>
      </c>
      <c r="H20" t="s">
        <v>46</v>
      </c>
      <c r="I20" t="s">
        <v>83</v>
      </c>
      <c r="J20" s="44">
        <v>45995</v>
      </c>
      <c r="K20" t="s">
        <v>84</v>
      </c>
      <c r="L20">
        <v>2025</v>
      </c>
    </row>
    <row r="21" spans="1:12" hidden="1" x14ac:dyDescent="0.35">
      <c r="A21" t="s">
        <v>69</v>
      </c>
      <c r="B21" t="s">
        <v>85</v>
      </c>
      <c r="C21" t="s">
        <v>86</v>
      </c>
      <c r="D21" t="s">
        <v>87</v>
      </c>
      <c r="E21" t="s">
        <v>88</v>
      </c>
      <c r="F21" t="s">
        <v>17</v>
      </c>
      <c r="G21" t="s">
        <v>18</v>
      </c>
      <c r="H21" t="s">
        <v>23</v>
      </c>
      <c r="I21" t="s">
        <v>78</v>
      </c>
      <c r="J21" s="44">
        <v>45995</v>
      </c>
      <c r="K21" t="s">
        <v>17</v>
      </c>
      <c r="L21">
        <v>2025</v>
      </c>
    </row>
    <row r="22" spans="1:12" hidden="1" x14ac:dyDescent="0.35">
      <c r="A22" t="s">
        <v>69</v>
      </c>
      <c r="B22" t="s">
        <v>85</v>
      </c>
      <c r="C22" t="s">
        <v>89</v>
      </c>
      <c r="D22" t="s">
        <v>90</v>
      </c>
      <c r="E22" s="5" t="s">
        <v>91</v>
      </c>
      <c r="F22" t="s">
        <v>17</v>
      </c>
      <c r="G22" t="s">
        <v>92</v>
      </c>
      <c r="H22" t="s">
        <v>93</v>
      </c>
      <c r="I22" t="s">
        <v>78</v>
      </c>
      <c r="J22" s="44">
        <v>45993</v>
      </c>
      <c r="K22" t="s">
        <v>17</v>
      </c>
      <c r="L22">
        <v>2025</v>
      </c>
    </row>
    <row r="23" spans="1:12" hidden="1" x14ac:dyDescent="0.35">
      <c r="A23" t="s">
        <v>34</v>
      </c>
      <c r="B23" t="s">
        <v>35</v>
      </c>
      <c r="C23" t="s">
        <v>94</v>
      </c>
      <c r="D23" t="s">
        <v>95</v>
      </c>
      <c r="E23" s="5" t="s">
        <v>38</v>
      </c>
      <c r="F23" t="s">
        <v>17</v>
      </c>
      <c r="G23" t="s">
        <v>93</v>
      </c>
      <c r="H23" t="s">
        <v>23</v>
      </c>
      <c r="I23" t="s">
        <v>20</v>
      </c>
      <c r="J23" s="44">
        <v>45986</v>
      </c>
      <c r="K23" t="s">
        <v>17</v>
      </c>
      <c r="L23">
        <v>2025</v>
      </c>
    </row>
    <row r="24" spans="1:12" hidden="1" x14ac:dyDescent="0.35">
      <c r="A24" t="s">
        <v>34</v>
      </c>
      <c r="B24" t="s">
        <v>35</v>
      </c>
      <c r="C24" t="s">
        <v>96</v>
      </c>
      <c r="D24" t="s">
        <v>97</v>
      </c>
      <c r="E24" s="5" t="s">
        <v>38</v>
      </c>
      <c r="F24" t="s">
        <v>17</v>
      </c>
      <c r="G24" t="s">
        <v>82</v>
      </c>
      <c r="H24" t="s">
        <v>23</v>
      </c>
      <c r="I24" t="s">
        <v>20</v>
      </c>
      <c r="J24" s="44">
        <v>45985</v>
      </c>
      <c r="K24" t="s">
        <v>17</v>
      </c>
      <c r="L24">
        <v>2025</v>
      </c>
    </row>
    <row r="25" spans="1:12" hidden="1" x14ac:dyDescent="0.35">
      <c r="A25" t="s">
        <v>34</v>
      </c>
      <c r="B25" t="s">
        <v>35</v>
      </c>
      <c r="C25" t="s">
        <v>98</v>
      </c>
      <c r="D25" t="s">
        <v>99</v>
      </c>
      <c r="E25" s="5" t="s">
        <v>56</v>
      </c>
      <c r="F25" t="s">
        <v>17</v>
      </c>
      <c r="G25" t="s">
        <v>24</v>
      </c>
      <c r="H25" t="s">
        <v>19</v>
      </c>
      <c r="I25" t="s">
        <v>78</v>
      </c>
      <c r="J25" s="1">
        <v>45985</v>
      </c>
      <c r="K25" t="s">
        <v>100</v>
      </c>
      <c r="L25">
        <v>2025</v>
      </c>
    </row>
    <row r="26" spans="1:12" hidden="1" x14ac:dyDescent="0.35">
      <c r="A26" t="s">
        <v>34</v>
      </c>
      <c r="B26" t="s">
        <v>35</v>
      </c>
      <c r="C26" s="41" t="s">
        <v>101</v>
      </c>
      <c r="D26" t="s">
        <v>102</v>
      </c>
      <c r="E26" s="5" t="s">
        <v>38</v>
      </c>
      <c r="F26" t="s">
        <v>17</v>
      </c>
      <c r="G26" t="s">
        <v>24</v>
      </c>
      <c r="H26" t="s">
        <v>23</v>
      </c>
      <c r="I26" t="s">
        <v>20</v>
      </c>
      <c r="J26" s="1">
        <v>45981</v>
      </c>
      <c r="K26" t="s">
        <v>17</v>
      </c>
      <c r="L26">
        <v>2025</v>
      </c>
    </row>
    <row r="27" spans="1:12" hidden="1" x14ac:dyDescent="0.35">
      <c r="A27" t="s">
        <v>34</v>
      </c>
      <c r="B27" t="s">
        <v>35</v>
      </c>
      <c r="C27" s="41" t="s">
        <v>103</v>
      </c>
      <c r="D27" t="s">
        <v>104</v>
      </c>
      <c r="E27" s="5" t="s">
        <v>38</v>
      </c>
      <c r="F27" t="s">
        <v>17</v>
      </c>
      <c r="G27" t="s">
        <v>24</v>
      </c>
      <c r="H27" t="s">
        <v>23</v>
      </c>
      <c r="I27" t="s">
        <v>20</v>
      </c>
      <c r="J27" s="1">
        <v>45980</v>
      </c>
      <c r="K27" t="s">
        <v>17</v>
      </c>
      <c r="L27">
        <v>2025</v>
      </c>
    </row>
    <row r="28" spans="1:12" hidden="1" x14ac:dyDescent="0.35">
      <c r="A28" t="s">
        <v>69</v>
      </c>
      <c r="B28" t="s">
        <v>105</v>
      </c>
      <c r="C28" s="41" t="s">
        <v>106</v>
      </c>
      <c r="D28" t="s">
        <v>107</v>
      </c>
      <c r="E28" t="s">
        <v>88</v>
      </c>
      <c r="F28" t="s">
        <v>17</v>
      </c>
      <c r="G28" t="s">
        <v>18</v>
      </c>
      <c r="H28" t="s">
        <v>23</v>
      </c>
      <c r="I28" t="s">
        <v>20</v>
      </c>
      <c r="J28" s="44">
        <v>45979</v>
      </c>
      <c r="K28" t="s">
        <v>108</v>
      </c>
      <c r="L28">
        <v>2025</v>
      </c>
    </row>
    <row r="29" spans="1:12" hidden="1" x14ac:dyDescent="0.35">
      <c r="A29" t="s">
        <v>69</v>
      </c>
      <c r="B29" t="s">
        <v>105</v>
      </c>
      <c r="C29" s="41" t="s">
        <v>109</v>
      </c>
      <c r="D29" t="s">
        <v>110</v>
      </c>
      <c r="E29" t="s">
        <v>88</v>
      </c>
      <c r="F29" t="s">
        <v>17</v>
      </c>
      <c r="G29" t="s">
        <v>18</v>
      </c>
      <c r="H29" t="s">
        <v>23</v>
      </c>
      <c r="I29" t="s">
        <v>20</v>
      </c>
      <c r="J29" s="44">
        <v>45979</v>
      </c>
      <c r="K29" t="s">
        <v>108</v>
      </c>
      <c r="L29">
        <v>2025</v>
      </c>
    </row>
    <row r="30" spans="1:12" hidden="1" x14ac:dyDescent="0.35">
      <c r="A30" t="s">
        <v>69</v>
      </c>
      <c r="B30" t="s">
        <v>105</v>
      </c>
      <c r="C30" s="41" t="s">
        <v>111</v>
      </c>
      <c r="D30" t="s">
        <v>112</v>
      </c>
      <c r="E30" t="s">
        <v>88</v>
      </c>
      <c r="F30" t="s">
        <v>17</v>
      </c>
      <c r="G30" t="s">
        <v>18</v>
      </c>
      <c r="H30" t="s">
        <v>23</v>
      </c>
      <c r="I30" t="s">
        <v>20</v>
      </c>
      <c r="J30" s="44">
        <v>45979</v>
      </c>
      <c r="K30" t="s">
        <v>108</v>
      </c>
      <c r="L30">
        <v>2025</v>
      </c>
    </row>
    <row r="31" spans="1:12" hidden="1" x14ac:dyDescent="0.35">
      <c r="A31" t="s">
        <v>69</v>
      </c>
      <c r="B31" t="s">
        <v>105</v>
      </c>
      <c r="C31" s="41" t="s">
        <v>113</v>
      </c>
      <c r="D31" t="s">
        <v>114</v>
      </c>
      <c r="E31" t="s">
        <v>88</v>
      </c>
      <c r="F31" t="s">
        <v>17</v>
      </c>
      <c r="G31" t="s">
        <v>18</v>
      </c>
      <c r="H31" t="s">
        <v>23</v>
      </c>
      <c r="I31" t="s">
        <v>20</v>
      </c>
      <c r="J31" s="44">
        <v>45979</v>
      </c>
      <c r="K31" t="s">
        <v>108</v>
      </c>
      <c r="L31">
        <v>2025</v>
      </c>
    </row>
    <row r="32" spans="1:12" hidden="1" x14ac:dyDescent="0.35">
      <c r="A32" t="s">
        <v>69</v>
      </c>
      <c r="B32" t="s">
        <v>105</v>
      </c>
      <c r="C32" s="41" t="s">
        <v>115</v>
      </c>
      <c r="D32" t="s">
        <v>116</v>
      </c>
      <c r="E32" t="s">
        <v>88</v>
      </c>
      <c r="F32" t="s">
        <v>17</v>
      </c>
      <c r="G32" t="s">
        <v>18</v>
      </c>
      <c r="H32" t="s">
        <v>23</v>
      </c>
      <c r="I32" t="s">
        <v>20</v>
      </c>
      <c r="J32" s="44">
        <v>45979</v>
      </c>
      <c r="K32" t="s">
        <v>108</v>
      </c>
      <c r="L32">
        <v>2025</v>
      </c>
    </row>
    <row r="33" spans="1:12" hidden="1" x14ac:dyDescent="0.35">
      <c r="A33" t="s">
        <v>69</v>
      </c>
      <c r="B33" t="s">
        <v>105</v>
      </c>
      <c r="C33" s="41" t="s">
        <v>117</v>
      </c>
      <c r="D33" t="s">
        <v>118</v>
      </c>
      <c r="E33" t="s">
        <v>88</v>
      </c>
      <c r="F33" t="s">
        <v>17</v>
      </c>
      <c r="G33" t="s">
        <v>18</v>
      </c>
      <c r="H33" t="s">
        <v>23</v>
      </c>
      <c r="I33" t="s">
        <v>20</v>
      </c>
      <c r="J33" s="44">
        <v>45979</v>
      </c>
      <c r="K33" t="s">
        <v>108</v>
      </c>
      <c r="L33">
        <v>2025</v>
      </c>
    </row>
    <row r="34" spans="1:12" hidden="1" x14ac:dyDescent="0.35">
      <c r="A34" t="s">
        <v>69</v>
      </c>
      <c r="B34" t="s">
        <v>105</v>
      </c>
      <c r="C34" s="41" t="s">
        <v>119</v>
      </c>
      <c r="D34" t="s">
        <v>120</v>
      </c>
      <c r="E34" t="s">
        <v>88</v>
      </c>
      <c r="F34" t="s">
        <v>17</v>
      </c>
      <c r="G34" t="s">
        <v>18</v>
      </c>
      <c r="H34" t="s">
        <v>23</v>
      </c>
      <c r="I34" t="s">
        <v>20</v>
      </c>
      <c r="J34" s="44">
        <v>45979</v>
      </c>
      <c r="K34" t="s">
        <v>108</v>
      </c>
      <c r="L34">
        <v>2025</v>
      </c>
    </row>
    <row r="35" spans="1:12" hidden="1" x14ac:dyDescent="0.35">
      <c r="A35" t="s">
        <v>69</v>
      </c>
      <c r="B35" t="s">
        <v>105</v>
      </c>
      <c r="C35" s="41" t="s">
        <v>121</v>
      </c>
      <c r="D35" t="s">
        <v>122</v>
      </c>
      <c r="E35" t="s">
        <v>88</v>
      </c>
      <c r="F35" t="s">
        <v>17</v>
      </c>
      <c r="G35" t="s">
        <v>18</v>
      </c>
      <c r="H35" t="s">
        <v>23</v>
      </c>
      <c r="I35" t="s">
        <v>20</v>
      </c>
      <c r="J35" s="44">
        <v>45979</v>
      </c>
      <c r="K35" t="s">
        <v>108</v>
      </c>
      <c r="L35">
        <v>2025</v>
      </c>
    </row>
    <row r="36" spans="1:12" hidden="1" x14ac:dyDescent="0.35">
      <c r="A36" t="s">
        <v>69</v>
      </c>
      <c r="B36" t="s">
        <v>105</v>
      </c>
      <c r="C36" s="41" t="s">
        <v>123</v>
      </c>
      <c r="D36" t="s">
        <v>124</v>
      </c>
      <c r="E36" t="s">
        <v>88</v>
      </c>
      <c r="F36" t="s">
        <v>17</v>
      </c>
      <c r="G36" t="s">
        <v>18</v>
      </c>
      <c r="H36" t="s">
        <v>23</v>
      </c>
      <c r="I36" t="s">
        <v>20</v>
      </c>
      <c r="J36" s="44">
        <v>45979</v>
      </c>
      <c r="K36" t="s">
        <v>108</v>
      </c>
      <c r="L36">
        <v>2025</v>
      </c>
    </row>
    <row r="37" spans="1:12" hidden="1" x14ac:dyDescent="0.35">
      <c r="A37" t="s">
        <v>69</v>
      </c>
      <c r="B37" t="s">
        <v>105</v>
      </c>
      <c r="C37" s="41" t="s">
        <v>125</v>
      </c>
      <c r="D37" t="s">
        <v>126</v>
      </c>
      <c r="E37" t="s">
        <v>88</v>
      </c>
      <c r="F37" t="s">
        <v>17</v>
      </c>
      <c r="G37" t="s">
        <v>18</v>
      </c>
      <c r="H37" t="s">
        <v>23</v>
      </c>
      <c r="I37" t="s">
        <v>20</v>
      </c>
      <c r="J37" s="44">
        <v>45979</v>
      </c>
      <c r="K37" t="s">
        <v>108</v>
      </c>
      <c r="L37">
        <v>2025</v>
      </c>
    </row>
    <row r="38" spans="1:12" hidden="1" x14ac:dyDescent="0.35">
      <c r="A38" t="s">
        <v>69</v>
      </c>
      <c r="B38" t="s">
        <v>105</v>
      </c>
      <c r="C38" s="41" t="s">
        <v>127</v>
      </c>
      <c r="D38" t="s">
        <v>128</v>
      </c>
      <c r="E38" t="s">
        <v>88</v>
      </c>
      <c r="F38" t="s">
        <v>17</v>
      </c>
      <c r="G38" t="s">
        <v>18</v>
      </c>
      <c r="H38" t="s">
        <v>23</v>
      </c>
      <c r="I38" t="s">
        <v>20</v>
      </c>
      <c r="J38" s="44">
        <v>45979</v>
      </c>
      <c r="K38" t="s">
        <v>108</v>
      </c>
      <c r="L38">
        <v>2025</v>
      </c>
    </row>
    <row r="39" spans="1:12" hidden="1" x14ac:dyDescent="0.35">
      <c r="A39" t="s">
        <v>69</v>
      </c>
      <c r="B39" t="s">
        <v>129</v>
      </c>
      <c r="C39" s="41" t="s">
        <v>130</v>
      </c>
      <c r="D39" t="s">
        <v>131</v>
      </c>
      <c r="E39" t="s">
        <v>88</v>
      </c>
      <c r="F39" t="s">
        <v>17</v>
      </c>
      <c r="G39" t="s">
        <v>77</v>
      </c>
      <c r="H39" t="s">
        <v>17</v>
      </c>
      <c r="I39" t="s">
        <v>78</v>
      </c>
      <c r="J39" s="44">
        <v>45979</v>
      </c>
      <c r="K39" t="s">
        <v>108</v>
      </c>
      <c r="L39">
        <v>2025</v>
      </c>
    </row>
    <row r="40" spans="1:12" hidden="1" x14ac:dyDescent="0.35">
      <c r="A40" t="s">
        <v>69</v>
      </c>
      <c r="B40" t="s">
        <v>129</v>
      </c>
      <c r="C40" s="41" t="s">
        <v>88</v>
      </c>
      <c r="D40" t="s">
        <v>132</v>
      </c>
      <c r="E40" t="s">
        <v>88</v>
      </c>
      <c r="F40" t="s">
        <v>17</v>
      </c>
      <c r="G40" t="s">
        <v>18</v>
      </c>
      <c r="H40" t="s">
        <v>23</v>
      </c>
      <c r="I40" t="s">
        <v>78</v>
      </c>
      <c r="J40" s="44">
        <v>45979</v>
      </c>
      <c r="K40" t="s">
        <v>108</v>
      </c>
      <c r="L40">
        <v>2025</v>
      </c>
    </row>
    <row r="41" spans="1:12" hidden="1" x14ac:dyDescent="0.35">
      <c r="A41" t="s">
        <v>34</v>
      </c>
      <c r="B41" t="s">
        <v>35</v>
      </c>
      <c r="C41" s="41" t="s">
        <v>133</v>
      </c>
      <c r="D41" t="s">
        <v>134</v>
      </c>
      <c r="E41" s="5" t="s">
        <v>38</v>
      </c>
      <c r="F41" t="s">
        <v>17</v>
      </c>
      <c r="G41" t="s">
        <v>43</v>
      </c>
      <c r="H41" t="s">
        <v>23</v>
      </c>
      <c r="I41" t="s">
        <v>20</v>
      </c>
      <c r="J41" s="1">
        <v>45978</v>
      </c>
      <c r="K41" t="s">
        <v>17</v>
      </c>
      <c r="L41">
        <v>2025</v>
      </c>
    </row>
    <row r="42" spans="1:12" hidden="1" x14ac:dyDescent="0.35">
      <c r="A42" t="s">
        <v>12</v>
      </c>
      <c r="B42" t="s">
        <v>13</v>
      </c>
      <c r="C42" s="41" t="s">
        <v>135</v>
      </c>
      <c r="D42" s="42" t="s">
        <v>136</v>
      </c>
      <c r="E42" s="43" t="s">
        <v>16</v>
      </c>
      <c r="F42" s="43" t="s">
        <v>17</v>
      </c>
      <c r="G42" t="s">
        <v>93</v>
      </c>
      <c r="H42" t="s">
        <v>23</v>
      </c>
      <c r="I42" s="43" t="s">
        <v>20</v>
      </c>
      <c r="J42" s="1">
        <v>45976</v>
      </c>
      <c r="K42" t="s">
        <v>17</v>
      </c>
      <c r="L42">
        <v>2025</v>
      </c>
    </row>
    <row r="43" spans="1:12" hidden="1" x14ac:dyDescent="0.35">
      <c r="A43" t="s">
        <v>69</v>
      </c>
      <c r="B43" t="s">
        <v>137</v>
      </c>
      <c r="C43" s="41" t="s">
        <v>138</v>
      </c>
      <c r="D43" t="s">
        <v>139</v>
      </c>
      <c r="E43" t="s">
        <v>17</v>
      </c>
      <c r="F43" t="s">
        <v>17</v>
      </c>
      <c r="G43" t="s">
        <v>82</v>
      </c>
      <c r="H43" t="s">
        <v>19</v>
      </c>
      <c r="I43" s="5" t="s">
        <v>83</v>
      </c>
      <c r="J43" s="44">
        <v>45975</v>
      </c>
      <c r="K43" t="s">
        <v>140</v>
      </c>
      <c r="L43">
        <v>2025</v>
      </c>
    </row>
    <row r="44" spans="1:12" hidden="1" x14ac:dyDescent="0.35">
      <c r="A44" t="s">
        <v>34</v>
      </c>
      <c r="B44" t="s">
        <v>35</v>
      </c>
      <c r="C44" s="41" t="s">
        <v>141</v>
      </c>
      <c r="D44" t="s">
        <v>142</v>
      </c>
      <c r="E44" s="5" t="s">
        <v>38</v>
      </c>
      <c r="F44" t="s">
        <v>17</v>
      </c>
      <c r="G44" t="s">
        <v>43</v>
      </c>
      <c r="H44" t="s">
        <v>46</v>
      </c>
      <c r="I44" t="s">
        <v>20</v>
      </c>
      <c r="J44" s="1">
        <v>45974</v>
      </c>
      <c r="K44" t="s">
        <v>17</v>
      </c>
      <c r="L44">
        <v>2025</v>
      </c>
    </row>
    <row r="45" spans="1:12" hidden="1" x14ac:dyDescent="0.35">
      <c r="A45" t="s">
        <v>12</v>
      </c>
      <c r="B45" t="s">
        <v>13</v>
      </c>
      <c r="C45" s="41" t="s">
        <v>143</v>
      </c>
      <c r="D45" s="42" t="s">
        <v>144</v>
      </c>
      <c r="E45" s="5" t="s">
        <v>33</v>
      </c>
      <c r="F45" s="43" t="s">
        <v>17</v>
      </c>
      <c r="G45" t="s">
        <v>92</v>
      </c>
      <c r="H45" t="s">
        <v>46</v>
      </c>
      <c r="I45" s="43" t="s">
        <v>20</v>
      </c>
      <c r="J45" s="1">
        <v>45974</v>
      </c>
      <c r="K45" t="s">
        <v>17</v>
      </c>
      <c r="L45">
        <v>2025</v>
      </c>
    </row>
    <row r="46" spans="1:12" hidden="1" x14ac:dyDescent="0.35">
      <c r="A46" t="s">
        <v>69</v>
      </c>
      <c r="B46" t="s">
        <v>145</v>
      </c>
      <c r="C46" s="41" t="s">
        <v>146</v>
      </c>
      <c r="D46" t="s">
        <v>147</v>
      </c>
      <c r="E46" t="s">
        <v>148</v>
      </c>
      <c r="F46" t="s">
        <v>149</v>
      </c>
      <c r="G46" t="s">
        <v>150</v>
      </c>
      <c r="H46" t="s">
        <v>23</v>
      </c>
      <c r="I46" t="s">
        <v>20</v>
      </c>
      <c r="J46" s="44">
        <v>45973</v>
      </c>
      <c r="K46" t="s">
        <v>151</v>
      </c>
      <c r="L46">
        <v>2025</v>
      </c>
    </row>
    <row r="47" spans="1:12" hidden="1" x14ac:dyDescent="0.35">
      <c r="A47" t="s">
        <v>34</v>
      </c>
      <c r="B47" t="s">
        <v>35</v>
      </c>
      <c r="C47" s="41" t="s">
        <v>152</v>
      </c>
      <c r="D47" t="s">
        <v>153</v>
      </c>
      <c r="E47" s="5" t="s">
        <v>38</v>
      </c>
      <c r="F47" t="s">
        <v>17</v>
      </c>
      <c r="G47" t="s">
        <v>23</v>
      </c>
      <c r="H47" t="s">
        <v>46</v>
      </c>
      <c r="I47" t="s">
        <v>20</v>
      </c>
      <c r="J47" s="1">
        <v>45973</v>
      </c>
      <c r="K47" t="s">
        <v>17</v>
      </c>
      <c r="L47">
        <v>2025</v>
      </c>
    </row>
    <row r="48" spans="1:12" hidden="1" x14ac:dyDescent="0.35">
      <c r="A48" t="s">
        <v>34</v>
      </c>
      <c r="B48" t="s">
        <v>35</v>
      </c>
      <c r="C48" s="41" t="s">
        <v>154</v>
      </c>
      <c r="D48" t="s">
        <v>155</v>
      </c>
      <c r="E48" s="5" t="s">
        <v>38</v>
      </c>
      <c r="F48" t="s">
        <v>17</v>
      </c>
      <c r="G48" t="s">
        <v>24</v>
      </c>
      <c r="H48" t="s">
        <v>23</v>
      </c>
      <c r="I48" t="s">
        <v>20</v>
      </c>
      <c r="J48" s="1">
        <v>45972</v>
      </c>
      <c r="K48" t="s">
        <v>17</v>
      </c>
      <c r="L48">
        <v>2025</v>
      </c>
    </row>
    <row r="49" spans="1:14" hidden="1" x14ac:dyDescent="0.35">
      <c r="A49" t="s">
        <v>34</v>
      </c>
      <c r="B49" t="s">
        <v>35</v>
      </c>
      <c r="C49" s="41" t="s">
        <v>156</v>
      </c>
      <c r="D49" t="s">
        <v>157</v>
      </c>
      <c r="E49" s="5" t="s">
        <v>38</v>
      </c>
      <c r="F49" t="s">
        <v>17</v>
      </c>
      <c r="G49" t="s">
        <v>18</v>
      </c>
      <c r="H49" t="s">
        <v>46</v>
      </c>
      <c r="I49" t="s">
        <v>20</v>
      </c>
      <c r="J49" s="1">
        <v>45968</v>
      </c>
      <c r="K49" t="s">
        <v>17</v>
      </c>
      <c r="L49">
        <v>2025</v>
      </c>
    </row>
    <row r="50" spans="1:14" hidden="1" x14ac:dyDescent="0.35">
      <c r="A50" t="s">
        <v>12</v>
      </c>
      <c r="B50" t="s">
        <v>13</v>
      </c>
      <c r="C50" s="41" t="s">
        <v>158</v>
      </c>
      <c r="D50" s="42" t="s">
        <v>159</v>
      </c>
      <c r="E50" s="43" t="s">
        <v>28</v>
      </c>
      <c r="F50" s="43" t="s">
        <v>17</v>
      </c>
      <c r="G50" t="s">
        <v>150</v>
      </c>
      <c r="H50" t="s">
        <v>46</v>
      </c>
      <c r="I50" s="43" t="s">
        <v>20</v>
      </c>
      <c r="J50" s="1">
        <v>45968</v>
      </c>
      <c r="K50" t="s">
        <v>160</v>
      </c>
      <c r="L50">
        <v>2025</v>
      </c>
    </row>
    <row r="51" spans="1:14" hidden="1" x14ac:dyDescent="0.35">
      <c r="A51" t="s">
        <v>34</v>
      </c>
      <c r="B51" t="s">
        <v>35</v>
      </c>
      <c r="C51" s="41" t="s">
        <v>161</v>
      </c>
      <c r="D51" t="s">
        <v>162</v>
      </c>
      <c r="E51" s="5" t="s">
        <v>38</v>
      </c>
      <c r="F51" t="s">
        <v>17</v>
      </c>
      <c r="G51" t="s">
        <v>24</v>
      </c>
      <c r="H51" t="s">
        <v>46</v>
      </c>
      <c r="I51" t="s">
        <v>78</v>
      </c>
      <c r="J51" s="1">
        <v>45967</v>
      </c>
      <c r="K51" t="s">
        <v>163</v>
      </c>
      <c r="L51">
        <v>2025</v>
      </c>
    </row>
    <row r="52" spans="1:14" hidden="1" x14ac:dyDescent="0.35">
      <c r="A52" t="s">
        <v>34</v>
      </c>
      <c r="B52" t="s">
        <v>35</v>
      </c>
      <c r="C52" s="41" t="s">
        <v>164</v>
      </c>
      <c r="D52" t="s">
        <v>165</v>
      </c>
      <c r="E52" s="5" t="s">
        <v>56</v>
      </c>
      <c r="F52" t="s">
        <v>17</v>
      </c>
      <c r="G52" t="s">
        <v>19</v>
      </c>
      <c r="H52" t="s">
        <v>46</v>
      </c>
      <c r="I52" t="s">
        <v>78</v>
      </c>
      <c r="J52" s="1">
        <v>45966</v>
      </c>
      <c r="K52" t="s">
        <v>166</v>
      </c>
      <c r="L52">
        <v>2025</v>
      </c>
    </row>
    <row r="53" spans="1:14" hidden="1" x14ac:dyDescent="0.35">
      <c r="A53" t="s">
        <v>34</v>
      </c>
      <c r="B53" t="s">
        <v>35</v>
      </c>
      <c r="C53" s="41" t="s">
        <v>167</v>
      </c>
      <c r="D53" t="s">
        <v>168</v>
      </c>
      <c r="E53" s="5" t="s">
        <v>38</v>
      </c>
      <c r="F53" t="s">
        <v>17</v>
      </c>
      <c r="G53" t="s">
        <v>43</v>
      </c>
      <c r="H53" t="s">
        <v>23</v>
      </c>
      <c r="I53" t="s">
        <v>20</v>
      </c>
      <c r="J53" s="1">
        <v>45966</v>
      </c>
      <c r="K53" t="s">
        <v>17</v>
      </c>
      <c r="L53">
        <v>2025</v>
      </c>
    </row>
    <row r="54" spans="1:14" hidden="1" x14ac:dyDescent="0.35">
      <c r="A54" t="s">
        <v>69</v>
      </c>
      <c r="B54" t="s">
        <v>145</v>
      </c>
      <c r="C54" s="41" t="s">
        <v>169</v>
      </c>
      <c r="D54" t="s">
        <v>170</v>
      </c>
      <c r="E54" t="s">
        <v>148</v>
      </c>
      <c r="F54" t="s">
        <v>169</v>
      </c>
      <c r="G54" t="s">
        <v>23</v>
      </c>
      <c r="H54" t="s">
        <v>17</v>
      </c>
      <c r="I54" t="s">
        <v>20</v>
      </c>
      <c r="J54" s="44">
        <v>45965</v>
      </c>
      <c r="K54" t="s">
        <v>171</v>
      </c>
      <c r="L54">
        <v>2025</v>
      </c>
    </row>
    <row r="55" spans="1:14" hidden="1" x14ac:dyDescent="0.35">
      <c r="A55" t="s">
        <v>34</v>
      </c>
      <c r="B55" t="s">
        <v>35</v>
      </c>
      <c r="C55" s="41" t="s">
        <v>172</v>
      </c>
      <c r="D55" t="s">
        <v>173</v>
      </c>
      <c r="E55" s="5" t="s">
        <v>38</v>
      </c>
      <c r="F55" t="s">
        <v>17</v>
      </c>
      <c r="G55" t="s">
        <v>43</v>
      </c>
      <c r="H55" t="s">
        <v>18</v>
      </c>
      <c r="I55" t="s">
        <v>20</v>
      </c>
      <c r="J55" s="1">
        <v>45965</v>
      </c>
      <c r="K55" t="s">
        <v>17</v>
      </c>
      <c r="L55">
        <v>2025</v>
      </c>
    </row>
    <row r="56" spans="1:14" hidden="1" x14ac:dyDescent="0.35">
      <c r="A56" t="s">
        <v>12</v>
      </c>
      <c r="B56" t="s">
        <v>13</v>
      </c>
      <c r="C56" s="41" t="s">
        <v>174</v>
      </c>
      <c r="D56" s="42" t="s">
        <v>175</v>
      </c>
      <c r="E56" s="43" t="s">
        <v>16</v>
      </c>
      <c r="F56" s="43" t="s">
        <v>17</v>
      </c>
      <c r="G56" t="s">
        <v>18</v>
      </c>
      <c r="H56" t="s">
        <v>23</v>
      </c>
      <c r="I56" s="43" t="s">
        <v>20</v>
      </c>
      <c r="J56" s="1">
        <v>45962</v>
      </c>
      <c r="K56" t="s">
        <v>176</v>
      </c>
      <c r="L56">
        <v>2025</v>
      </c>
    </row>
    <row r="57" spans="1:14" hidden="1" x14ac:dyDescent="0.35">
      <c r="A57" t="s">
        <v>69</v>
      </c>
      <c r="B57" t="s">
        <v>85</v>
      </c>
      <c r="C57" s="41" t="s">
        <v>177</v>
      </c>
      <c r="D57" t="s">
        <v>178</v>
      </c>
      <c r="E57" s="5" t="s">
        <v>91</v>
      </c>
      <c r="F57" t="s">
        <v>17</v>
      </c>
      <c r="G57" s="5" t="s">
        <v>42</v>
      </c>
      <c r="H57" s="5" t="s">
        <v>82</v>
      </c>
      <c r="I57" s="5" t="s">
        <v>78</v>
      </c>
      <c r="J57" s="1">
        <v>45961</v>
      </c>
      <c r="K57" s="5" t="s">
        <v>17</v>
      </c>
      <c r="L57">
        <v>2025</v>
      </c>
    </row>
    <row r="58" spans="1:14" hidden="1" x14ac:dyDescent="0.35">
      <c r="A58" t="s">
        <v>69</v>
      </c>
      <c r="B58" t="s">
        <v>85</v>
      </c>
      <c r="C58" t="s">
        <v>179</v>
      </c>
      <c r="D58" t="s">
        <v>180</v>
      </c>
      <c r="E58" s="5" t="s">
        <v>91</v>
      </c>
      <c r="F58" t="s">
        <v>17</v>
      </c>
      <c r="G58" s="5" t="s">
        <v>23</v>
      </c>
      <c r="H58" s="5" t="s">
        <v>18</v>
      </c>
      <c r="I58" s="5" t="s">
        <v>78</v>
      </c>
      <c r="J58" s="1">
        <v>45961</v>
      </c>
      <c r="K58" s="5" t="s">
        <v>17</v>
      </c>
      <c r="L58">
        <v>2025</v>
      </c>
    </row>
    <row r="59" spans="1:14" hidden="1" x14ac:dyDescent="0.35">
      <c r="A59" t="s">
        <v>69</v>
      </c>
      <c r="B59" t="s">
        <v>85</v>
      </c>
      <c r="C59" t="s">
        <v>181</v>
      </c>
      <c r="D59" t="s">
        <v>182</v>
      </c>
      <c r="E59" s="5" t="s">
        <v>91</v>
      </c>
      <c r="F59" t="s">
        <v>17</v>
      </c>
      <c r="G59" s="5" t="s">
        <v>46</v>
      </c>
      <c r="H59" s="5" t="s">
        <v>39</v>
      </c>
      <c r="I59" s="5" t="s">
        <v>78</v>
      </c>
      <c r="J59" s="1">
        <v>45961</v>
      </c>
      <c r="K59" s="5" t="s">
        <v>17</v>
      </c>
      <c r="L59">
        <v>2025</v>
      </c>
    </row>
    <row r="60" spans="1:14" hidden="1" x14ac:dyDescent="0.35">
      <c r="A60" t="s">
        <v>69</v>
      </c>
      <c r="B60" t="s">
        <v>129</v>
      </c>
      <c r="C60" t="s">
        <v>183</v>
      </c>
      <c r="D60" t="s">
        <v>184</v>
      </c>
      <c r="E60" s="5" t="s">
        <v>17</v>
      </c>
      <c r="F60" t="s">
        <v>17</v>
      </c>
      <c r="G60" s="5" t="s">
        <v>77</v>
      </c>
      <c r="H60" s="5" t="s">
        <v>17</v>
      </c>
      <c r="I60" s="5" t="s">
        <v>20</v>
      </c>
      <c r="J60" s="1">
        <v>45961</v>
      </c>
      <c r="K60" s="5" t="s">
        <v>17</v>
      </c>
      <c r="L60">
        <v>2025</v>
      </c>
    </row>
    <row r="61" spans="1:14" hidden="1" x14ac:dyDescent="0.35">
      <c r="A61" t="s">
        <v>34</v>
      </c>
      <c r="B61" t="s">
        <v>35</v>
      </c>
      <c r="C61" t="s">
        <v>185</v>
      </c>
      <c r="D61" t="s">
        <v>186</v>
      </c>
      <c r="E61" s="5" t="s">
        <v>56</v>
      </c>
      <c r="F61" t="s">
        <v>17</v>
      </c>
      <c r="G61" s="5" t="s">
        <v>18</v>
      </c>
      <c r="H61" t="s">
        <v>150</v>
      </c>
      <c r="I61" s="5" t="s">
        <v>20</v>
      </c>
      <c r="J61" s="1">
        <v>45961</v>
      </c>
      <c r="K61" t="s">
        <v>187</v>
      </c>
      <c r="L61">
        <v>2025</v>
      </c>
    </row>
    <row r="62" spans="1:14" hidden="1" x14ac:dyDescent="0.35">
      <c r="A62" t="s">
        <v>34</v>
      </c>
      <c r="B62" t="s">
        <v>35</v>
      </c>
      <c r="C62" t="s">
        <v>188</v>
      </c>
      <c r="D62" t="s">
        <v>189</v>
      </c>
      <c r="E62" s="5" t="s">
        <v>38</v>
      </c>
      <c r="F62" t="s">
        <v>17</v>
      </c>
      <c r="G62" s="5" t="s">
        <v>23</v>
      </c>
      <c r="H62" s="5" t="s">
        <v>39</v>
      </c>
      <c r="I62" s="5" t="s">
        <v>20</v>
      </c>
      <c r="J62" s="1">
        <v>45960</v>
      </c>
      <c r="K62" s="5" t="s">
        <v>17</v>
      </c>
      <c r="L62">
        <v>2025</v>
      </c>
      <c r="N62" t="s">
        <v>190</v>
      </c>
    </row>
    <row r="63" spans="1:14" hidden="1" x14ac:dyDescent="0.35">
      <c r="A63" t="s">
        <v>34</v>
      </c>
      <c r="B63" t="s">
        <v>35</v>
      </c>
      <c r="C63" t="s">
        <v>191</v>
      </c>
      <c r="D63" t="s">
        <v>192</v>
      </c>
      <c r="E63" s="5" t="s">
        <v>38</v>
      </c>
      <c r="F63" t="s">
        <v>17</v>
      </c>
      <c r="G63" s="5" t="s">
        <v>43</v>
      </c>
      <c r="H63" s="5" t="s">
        <v>46</v>
      </c>
      <c r="I63" s="5" t="s">
        <v>20</v>
      </c>
      <c r="J63" s="1">
        <v>45959</v>
      </c>
      <c r="K63" s="5" t="s">
        <v>17</v>
      </c>
      <c r="L63">
        <v>2025</v>
      </c>
    </row>
    <row r="64" spans="1:14" hidden="1" x14ac:dyDescent="0.35">
      <c r="A64" t="s">
        <v>193</v>
      </c>
      <c r="B64" t="s">
        <v>194</v>
      </c>
      <c r="C64" t="s">
        <v>195</v>
      </c>
      <c r="E64" s="5" t="s">
        <v>17</v>
      </c>
      <c r="F64" t="s">
        <v>17</v>
      </c>
      <c r="G64" s="5" t="s">
        <v>23</v>
      </c>
      <c r="H64" s="5" t="s">
        <v>46</v>
      </c>
      <c r="I64" s="5" t="s">
        <v>78</v>
      </c>
      <c r="J64" s="1">
        <v>45959</v>
      </c>
      <c r="K64" t="s">
        <v>196</v>
      </c>
    </row>
    <row r="65" spans="1:13" hidden="1" x14ac:dyDescent="0.35">
      <c r="A65" t="s">
        <v>34</v>
      </c>
      <c r="B65" t="s">
        <v>35</v>
      </c>
      <c r="C65" t="s">
        <v>197</v>
      </c>
      <c r="D65" t="s">
        <v>198</v>
      </c>
      <c r="E65" s="5" t="s">
        <v>38</v>
      </c>
      <c r="F65" t="s">
        <v>17</v>
      </c>
      <c r="G65" s="5" t="s">
        <v>82</v>
      </c>
      <c r="H65" s="5" t="s">
        <v>46</v>
      </c>
      <c r="I65" s="5" t="s">
        <v>20</v>
      </c>
      <c r="J65" s="1">
        <v>45957</v>
      </c>
      <c r="K65" s="5" t="s">
        <v>17</v>
      </c>
      <c r="L65">
        <v>2025</v>
      </c>
    </row>
    <row r="66" spans="1:13" hidden="1" x14ac:dyDescent="0.35">
      <c r="A66" t="s">
        <v>34</v>
      </c>
      <c r="B66" t="s">
        <v>35</v>
      </c>
      <c r="C66" t="s">
        <v>199</v>
      </c>
      <c r="D66" t="s">
        <v>200</v>
      </c>
      <c r="E66" s="5" t="s">
        <v>38</v>
      </c>
      <c r="F66" t="s">
        <v>17</v>
      </c>
      <c r="G66" s="5" t="s">
        <v>82</v>
      </c>
      <c r="H66" s="5" t="s">
        <v>42</v>
      </c>
      <c r="I66" s="5" t="s">
        <v>20</v>
      </c>
      <c r="J66" s="1">
        <v>45954</v>
      </c>
      <c r="K66" s="5" t="s">
        <v>17</v>
      </c>
      <c r="L66">
        <v>2025</v>
      </c>
    </row>
    <row r="67" spans="1:13" hidden="1" x14ac:dyDescent="0.35">
      <c r="A67" t="s">
        <v>69</v>
      </c>
      <c r="B67" t="s">
        <v>85</v>
      </c>
      <c r="C67" t="s">
        <v>201</v>
      </c>
      <c r="D67" t="s">
        <v>202</v>
      </c>
      <c r="E67" s="5" t="s">
        <v>91</v>
      </c>
      <c r="F67" t="s">
        <v>17</v>
      </c>
      <c r="G67" s="5" t="s">
        <v>23</v>
      </c>
      <c r="H67" s="5" t="s">
        <v>18</v>
      </c>
      <c r="I67" s="5" t="s">
        <v>78</v>
      </c>
      <c r="J67" s="1">
        <v>45954</v>
      </c>
      <c r="K67" s="5" t="s">
        <v>17</v>
      </c>
      <c r="L67">
        <v>2025</v>
      </c>
    </row>
    <row r="68" spans="1:13" hidden="1" x14ac:dyDescent="0.35">
      <c r="A68" t="s">
        <v>69</v>
      </c>
      <c r="B68" t="s">
        <v>85</v>
      </c>
      <c r="C68" t="s">
        <v>203</v>
      </c>
      <c r="D68" t="s">
        <v>204</v>
      </c>
      <c r="E68" s="5" t="s">
        <v>91</v>
      </c>
      <c r="F68" t="s">
        <v>17</v>
      </c>
      <c r="G68" s="5" t="s">
        <v>23</v>
      </c>
      <c r="H68" s="5" t="s">
        <v>46</v>
      </c>
      <c r="I68" s="5" t="s">
        <v>78</v>
      </c>
      <c r="J68" s="1">
        <v>45954</v>
      </c>
      <c r="K68" s="5" t="s">
        <v>17</v>
      </c>
      <c r="L68">
        <v>2025</v>
      </c>
    </row>
    <row r="69" spans="1:13" hidden="1" x14ac:dyDescent="0.35">
      <c r="A69" t="s">
        <v>205</v>
      </c>
      <c r="B69" t="s">
        <v>206</v>
      </c>
      <c r="C69" t="s">
        <v>207</v>
      </c>
      <c r="D69" t="s">
        <v>208</v>
      </c>
      <c r="E69" s="5" t="s">
        <v>17</v>
      </c>
      <c r="F69" t="s">
        <v>17</v>
      </c>
      <c r="G69" s="5" t="s">
        <v>23</v>
      </c>
      <c r="H69" s="5" t="s">
        <v>46</v>
      </c>
      <c r="I69" s="5" t="s">
        <v>78</v>
      </c>
      <c r="J69" s="1">
        <v>45953</v>
      </c>
      <c r="K69" s="5" t="s">
        <v>209</v>
      </c>
      <c r="L69">
        <v>2025</v>
      </c>
    </row>
    <row r="70" spans="1:13" hidden="1" x14ac:dyDescent="0.35">
      <c r="A70" t="s">
        <v>69</v>
      </c>
      <c r="B70" t="s">
        <v>210</v>
      </c>
      <c r="C70" t="s">
        <v>211</v>
      </c>
      <c r="D70" t="s">
        <v>212</v>
      </c>
      <c r="E70" s="5" t="s">
        <v>17</v>
      </c>
      <c r="F70" t="s">
        <v>17</v>
      </c>
      <c r="G70" s="5" t="s">
        <v>24</v>
      </c>
      <c r="H70" s="5" t="s">
        <v>46</v>
      </c>
      <c r="I70" s="5" t="s">
        <v>20</v>
      </c>
      <c r="J70" s="1">
        <v>45953</v>
      </c>
      <c r="K70" s="5" t="str">
        <f>VLOOKUP(C70, '[1]Jira 10.24 completed file'!$D$2:$E$88, 2, FALSE)</f>
        <v>RASITEM-1339</v>
      </c>
      <c r="L70">
        <v>2025</v>
      </c>
    </row>
    <row r="71" spans="1:13" hidden="1" x14ac:dyDescent="0.35">
      <c r="A71" t="s">
        <v>34</v>
      </c>
      <c r="B71" t="s">
        <v>35</v>
      </c>
      <c r="C71" t="s">
        <v>213</v>
      </c>
      <c r="D71" t="s">
        <v>214</v>
      </c>
      <c r="E71" s="5" t="s">
        <v>38</v>
      </c>
      <c r="F71" t="s">
        <v>17</v>
      </c>
      <c r="G71" s="5" t="s">
        <v>24</v>
      </c>
      <c r="H71" s="5" t="s">
        <v>46</v>
      </c>
      <c r="I71" s="5" t="s">
        <v>20</v>
      </c>
      <c r="J71" s="1">
        <v>45953</v>
      </c>
      <c r="K71" s="5" t="s">
        <v>17</v>
      </c>
      <c r="L71">
        <v>2025</v>
      </c>
    </row>
    <row r="72" spans="1:13" x14ac:dyDescent="0.35">
      <c r="A72" t="s">
        <v>215</v>
      </c>
      <c r="B72" t="s">
        <v>216</v>
      </c>
      <c r="C72" t="s">
        <v>217</v>
      </c>
      <c r="D72" t="s">
        <v>17</v>
      </c>
      <c r="E72" s="5" t="s">
        <v>17</v>
      </c>
      <c r="F72" t="s">
        <v>17</v>
      </c>
      <c r="G72" s="5" t="s">
        <v>39</v>
      </c>
      <c r="H72" s="5" t="s">
        <v>17</v>
      </c>
      <c r="I72" s="5" t="s">
        <v>78</v>
      </c>
      <c r="J72" s="1">
        <v>45953</v>
      </c>
      <c r="K72" s="5" t="s">
        <v>218</v>
      </c>
      <c r="L72">
        <v>2025</v>
      </c>
    </row>
    <row r="73" spans="1:13" hidden="1" x14ac:dyDescent="0.35">
      <c r="A73" t="s">
        <v>34</v>
      </c>
      <c r="B73" t="s">
        <v>35</v>
      </c>
      <c r="C73" t="s">
        <v>219</v>
      </c>
      <c r="D73" t="s">
        <v>220</v>
      </c>
      <c r="E73" s="5" t="s">
        <v>56</v>
      </c>
      <c r="F73" t="s">
        <v>17</v>
      </c>
      <c r="G73" s="5" t="s">
        <v>49</v>
      </c>
      <c r="H73" s="5" t="s">
        <v>57</v>
      </c>
      <c r="I73" s="5" t="s">
        <v>78</v>
      </c>
      <c r="J73" s="1">
        <v>45952</v>
      </c>
      <c r="K73" s="5" t="s">
        <v>17</v>
      </c>
      <c r="L73">
        <v>2025</v>
      </c>
    </row>
    <row r="74" spans="1:13" hidden="1" x14ac:dyDescent="0.35">
      <c r="A74" t="s">
        <v>69</v>
      </c>
      <c r="B74" t="s">
        <v>221</v>
      </c>
      <c r="C74" t="s">
        <v>222</v>
      </c>
      <c r="D74" t="s">
        <v>223</v>
      </c>
      <c r="E74" s="5" t="s">
        <v>17</v>
      </c>
      <c r="F74" t="s">
        <v>17</v>
      </c>
      <c r="G74" s="5" t="s">
        <v>29</v>
      </c>
      <c r="H74" s="5" t="s">
        <v>17</v>
      </c>
      <c r="I74" s="5" t="s">
        <v>78</v>
      </c>
      <c r="J74" s="1">
        <v>45951</v>
      </c>
      <c r="K74" s="5" t="s">
        <v>17</v>
      </c>
      <c r="L74">
        <v>2025</v>
      </c>
    </row>
    <row r="75" spans="1:13" hidden="1" x14ac:dyDescent="0.35">
      <c r="A75" t="s">
        <v>69</v>
      </c>
      <c r="B75" t="s">
        <v>221</v>
      </c>
      <c r="C75" t="s">
        <v>224</v>
      </c>
      <c r="D75" t="s">
        <v>225</v>
      </c>
      <c r="E75" s="5" t="s">
        <v>17</v>
      </c>
      <c r="F75" t="s">
        <v>17</v>
      </c>
      <c r="G75" s="5" t="s">
        <v>29</v>
      </c>
      <c r="H75" s="5" t="s">
        <v>17</v>
      </c>
      <c r="I75" s="5" t="s">
        <v>78</v>
      </c>
      <c r="J75" s="1">
        <v>45951</v>
      </c>
      <c r="K75" s="5" t="s">
        <v>17</v>
      </c>
      <c r="L75">
        <v>2025</v>
      </c>
    </row>
    <row r="76" spans="1:13" hidden="1" x14ac:dyDescent="0.35">
      <c r="A76" t="s">
        <v>69</v>
      </c>
      <c r="B76" t="s">
        <v>85</v>
      </c>
      <c r="C76" t="s">
        <v>226</v>
      </c>
      <c r="D76" t="s">
        <v>182</v>
      </c>
      <c r="E76" s="5" t="s">
        <v>91</v>
      </c>
      <c r="F76" t="s">
        <v>17</v>
      </c>
      <c r="G76" s="5" t="s">
        <v>23</v>
      </c>
      <c r="H76" s="5" t="s">
        <v>46</v>
      </c>
      <c r="I76" s="5" t="s">
        <v>20</v>
      </c>
      <c r="J76" s="1">
        <v>45951</v>
      </c>
      <c r="K76" s="5" t="s">
        <v>17</v>
      </c>
      <c r="L76">
        <v>2025</v>
      </c>
    </row>
    <row r="77" spans="1:13" hidden="1" x14ac:dyDescent="0.35">
      <c r="A77" t="s">
        <v>69</v>
      </c>
      <c r="B77" t="s">
        <v>206</v>
      </c>
      <c r="C77" t="s">
        <v>227</v>
      </c>
      <c r="D77" t="s">
        <v>228</v>
      </c>
      <c r="E77" s="5" t="s">
        <v>17</v>
      </c>
      <c r="F77" t="s">
        <v>17</v>
      </c>
      <c r="G77" t="s">
        <v>150</v>
      </c>
      <c r="H77" s="35" t="s">
        <v>46</v>
      </c>
      <c r="I77" s="5" t="s">
        <v>78</v>
      </c>
      <c r="J77" s="1">
        <v>45950</v>
      </c>
      <c r="K77" s="5" t="str">
        <f>VLOOKUP(C77, '[1]Jira 10.24 completed file'!$D$2:$E$88, 2, FALSE)</f>
        <v>RASITEM-1145</v>
      </c>
      <c r="L77">
        <v>2025</v>
      </c>
    </row>
    <row r="78" spans="1:13" hidden="1" x14ac:dyDescent="0.35">
      <c r="A78" t="s">
        <v>34</v>
      </c>
      <c r="B78" t="s">
        <v>35</v>
      </c>
      <c r="C78" t="s">
        <v>229</v>
      </c>
      <c r="D78" t="s">
        <v>230</v>
      </c>
      <c r="E78" s="5" t="s">
        <v>38</v>
      </c>
      <c r="F78" t="s">
        <v>17</v>
      </c>
      <c r="G78" s="5" t="s">
        <v>92</v>
      </c>
      <c r="H78" s="5" t="s">
        <v>23</v>
      </c>
      <c r="I78" s="5" t="s">
        <v>20</v>
      </c>
      <c r="J78" s="1">
        <v>45950</v>
      </c>
      <c r="K78" s="5" t="s">
        <v>17</v>
      </c>
      <c r="L78">
        <v>2025</v>
      </c>
    </row>
    <row r="79" spans="1:13" hidden="1" x14ac:dyDescent="0.35">
      <c r="A79" t="s">
        <v>34</v>
      </c>
      <c r="B79" t="s">
        <v>35</v>
      </c>
      <c r="C79" t="s">
        <v>231</v>
      </c>
      <c r="D79" t="s">
        <v>232</v>
      </c>
      <c r="E79" s="5" t="s">
        <v>38</v>
      </c>
      <c r="F79" t="s">
        <v>17</v>
      </c>
      <c r="G79" s="5" t="s">
        <v>18</v>
      </c>
      <c r="H79" s="5" t="s">
        <v>46</v>
      </c>
      <c r="I79" s="5" t="s">
        <v>20</v>
      </c>
      <c r="J79" s="1">
        <v>45950</v>
      </c>
      <c r="K79" s="5" t="s">
        <v>17</v>
      </c>
      <c r="L79">
        <v>2025</v>
      </c>
    </row>
    <row r="80" spans="1:13" hidden="1" x14ac:dyDescent="0.35">
      <c r="A80" t="s">
        <v>69</v>
      </c>
      <c r="B80" t="s">
        <v>233</v>
      </c>
      <c r="C80" t="s">
        <v>234</v>
      </c>
      <c r="D80" t="s">
        <v>235</v>
      </c>
      <c r="E80" s="5" t="s">
        <v>148</v>
      </c>
      <c r="F80" s="38" t="s">
        <v>236</v>
      </c>
      <c r="G80" s="5" t="s">
        <v>46</v>
      </c>
      <c r="H80" s="5" t="s">
        <v>23</v>
      </c>
      <c r="I80" s="5" t="s">
        <v>20</v>
      </c>
      <c r="J80" s="1">
        <v>45946</v>
      </c>
      <c r="K80" s="5" t="s">
        <v>237</v>
      </c>
      <c r="L80">
        <v>2025</v>
      </c>
      <c r="M80" t="s">
        <v>238</v>
      </c>
    </row>
    <row r="81" spans="1:13" hidden="1" x14ac:dyDescent="0.35">
      <c r="A81" t="s">
        <v>34</v>
      </c>
      <c r="B81" t="s">
        <v>35</v>
      </c>
      <c r="C81" t="s">
        <v>239</v>
      </c>
      <c r="D81" t="s">
        <v>240</v>
      </c>
      <c r="E81" s="5" t="s">
        <v>38</v>
      </c>
      <c r="F81" t="s">
        <v>17</v>
      </c>
      <c r="G81" s="5" t="s">
        <v>29</v>
      </c>
      <c r="H81" s="5" t="s">
        <v>46</v>
      </c>
      <c r="I81" s="5" t="s">
        <v>78</v>
      </c>
      <c r="J81" s="1">
        <v>45946</v>
      </c>
      <c r="K81" s="5" t="s">
        <v>241</v>
      </c>
      <c r="L81">
        <v>2025</v>
      </c>
    </row>
    <row r="82" spans="1:13" hidden="1" x14ac:dyDescent="0.35">
      <c r="A82" t="s">
        <v>69</v>
      </c>
      <c r="B82" t="s">
        <v>137</v>
      </c>
      <c r="C82" t="s">
        <v>242</v>
      </c>
      <c r="D82" t="s">
        <v>243</v>
      </c>
      <c r="E82" s="5" t="s">
        <v>17</v>
      </c>
      <c r="F82" t="s">
        <v>17</v>
      </c>
      <c r="G82" s="5" t="s">
        <v>82</v>
      </c>
      <c r="H82" s="5" t="s">
        <v>19</v>
      </c>
      <c r="I82" s="5" t="s">
        <v>78</v>
      </c>
      <c r="J82" s="1">
        <v>45945</v>
      </c>
      <c r="K82" s="5" t="s">
        <v>244</v>
      </c>
      <c r="L82">
        <v>2025</v>
      </c>
      <c r="M82" t="s">
        <v>238</v>
      </c>
    </row>
    <row r="83" spans="1:13" hidden="1" x14ac:dyDescent="0.35">
      <c r="A83" t="s">
        <v>69</v>
      </c>
      <c r="B83" t="s">
        <v>206</v>
      </c>
      <c r="C83" t="s">
        <v>245</v>
      </c>
      <c r="D83" t="s">
        <v>246</v>
      </c>
      <c r="E83" s="5" t="s">
        <v>17</v>
      </c>
      <c r="F83" t="s">
        <v>17</v>
      </c>
      <c r="G83" s="5" t="s">
        <v>92</v>
      </c>
      <c r="H83" s="5" t="s">
        <v>46</v>
      </c>
      <c r="I83" s="5" t="s">
        <v>83</v>
      </c>
      <c r="J83" s="1">
        <v>45945</v>
      </c>
      <c r="K83" s="5" t="s">
        <v>247</v>
      </c>
      <c r="L83">
        <v>2025</v>
      </c>
    </row>
    <row r="84" spans="1:13" hidden="1" x14ac:dyDescent="0.35">
      <c r="A84" t="s">
        <v>69</v>
      </c>
      <c r="B84" t="s">
        <v>233</v>
      </c>
      <c r="C84" t="s">
        <v>248</v>
      </c>
      <c r="D84" t="s">
        <v>249</v>
      </c>
      <c r="E84" s="5" t="s">
        <v>148</v>
      </c>
      <c r="F84" s="38" t="s">
        <v>149</v>
      </c>
      <c r="G84" s="5" t="s">
        <v>23</v>
      </c>
      <c r="H84" s="5" t="s">
        <v>39</v>
      </c>
      <c r="I84" s="5" t="s">
        <v>20</v>
      </c>
      <c r="J84" s="1">
        <v>45945</v>
      </c>
      <c r="K84" s="5" t="str">
        <f>VLOOKUP(C84, '[1]Jira 10.24 completed file'!$D$2:$E$88, 2, FALSE)</f>
        <v>RASITEM-1394</v>
      </c>
      <c r="L84">
        <v>2025</v>
      </c>
    </row>
    <row r="85" spans="1:13" hidden="1" x14ac:dyDescent="0.35">
      <c r="A85" t="s">
        <v>205</v>
      </c>
      <c r="B85" t="s">
        <v>13</v>
      </c>
      <c r="C85" t="s">
        <v>250</v>
      </c>
      <c r="D85" t="s">
        <v>251</v>
      </c>
      <c r="E85" s="5" t="s">
        <v>16</v>
      </c>
      <c r="F85" t="s">
        <v>17</v>
      </c>
      <c r="G85" s="5" t="s">
        <v>92</v>
      </c>
      <c r="H85" s="5" t="s">
        <v>46</v>
      </c>
      <c r="I85" s="5" t="s">
        <v>20</v>
      </c>
      <c r="J85" s="1">
        <v>45945</v>
      </c>
      <c r="K85" s="5" t="s">
        <v>17</v>
      </c>
      <c r="L85">
        <v>2025</v>
      </c>
    </row>
    <row r="86" spans="1:13" hidden="1" x14ac:dyDescent="0.35">
      <c r="A86" t="s">
        <v>69</v>
      </c>
      <c r="B86" t="s">
        <v>221</v>
      </c>
      <c r="C86" t="s">
        <v>252</v>
      </c>
      <c r="D86" t="s">
        <v>253</v>
      </c>
      <c r="E86" s="5" t="s">
        <v>17</v>
      </c>
      <c r="F86" t="s">
        <v>17</v>
      </c>
      <c r="G86" s="5" t="s">
        <v>29</v>
      </c>
      <c r="H86" s="5" t="s">
        <v>17</v>
      </c>
      <c r="I86" s="5" t="s">
        <v>78</v>
      </c>
      <c r="J86" s="1">
        <v>45944</v>
      </c>
      <c r="K86" s="5" t="s">
        <v>17</v>
      </c>
      <c r="L86">
        <v>2025</v>
      </c>
    </row>
    <row r="87" spans="1:13" hidden="1" x14ac:dyDescent="0.35">
      <c r="A87" t="s">
        <v>34</v>
      </c>
      <c r="B87" t="s">
        <v>35</v>
      </c>
      <c r="C87" t="s">
        <v>254</v>
      </c>
      <c r="D87" t="s">
        <v>255</v>
      </c>
      <c r="E87" s="5" t="s">
        <v>38</v>
      </c>
      <c r="F87" t="s">
        <v>17</v>
      </c>
      <c r="G87" s="5" t="s">
        <v>77</v>
      </c>
      <c r="H87" s="5" t="s">
        <v>17</v>
      </c>
      <c r="I87" s="5" t="s">
        <v>78</v>
      </c>
      <c r="J87" s="1">
        <v>45944</v>
      </c>
      <c r="K87" s="5" t="s">
        <v>17</v>
      </c>
      <c r="L87">
        <v>2025</v>
      </c>
    </row>
    <row r="88" spans="1:13" x14ac:dyDescent="0.35">
      <c r="A88" t="s">
        <v>215</v>
      </c>
      <c r="B88" t="s">
        <v>221</v>
      </c>
      <c r="C88" t="s">
        <v>256</v>
      </c>
      <c r="D88" t="s">
        <v>17</v>
      </c>
      <c r="E88" s="5" t="s">
        <v>17</v>
      </c>
      <c r="F88" t="s">
        <v>17</v>
      </c>
      <c r="G88" s="5" t="s">
        <v>39</v>
      </c>
      <c r="H88" s="5" t="s">
        <v>17</v>
      </c>
      <c r="I88" s="5" t="s">
        <v>78</v>
      </c>
      <c r="J88" s="1">
        <v>45944</v>
      </c>
      <c r="K88" s="5" t="s">
        <v>257</v>
      </c>
      <c r="L88">
        <v>2025</v>
      </c>
    </row>
    <row r="89" spans="1:13" hidden="1" x14ac:dyDescent="0.35">
      <c r="A89" t="s">
        <v>69</v>
      </c>
      <c r="B89" t="s">
        <v>129</v>
      </c>
      <c r="C89" t="s">
        <v>258</v>
      </c>
      <c r="D89" t="s">
        <v>259</v>
      </c>
      <c r="E89" s="5" t="s">
        <v>17</v>
      </c>
      <c r="F89" t="s">
        <v>17</v>
      </c>
      <c r="G89" s="5" t="s">
        <v>19</v>
      </c>
      <c r="H89" s="5" t="s">
        <v>17</v>
      </c>
      <c r="I89" s="5" t="s">
        <v>78</v>
      </c>
      <c r="J89" s="1">
        <v>45943</v>
      </c>
      <c r="K89" s="5" t="str">
        <f>VLOOKUP(C89, '[1]Jira 10.24 completed file'!$D$2:$E$88, 2, FALSE)</f>
        <v>RASITEM-1393</v>
      </c>
      <c r="L89">
        <v>2025</v>
      </c>
    </row>
    <row r="90" spans="1:13" hidden="1" x14ac:dyDescent="0.35">
      <c r="A90" t="s">
        <v>34</v>
      </c>
      <c r="B90" t="s">
        <v>35</v>
      </c>
      <c r="C90" t="s">
        <v>260</v>
      </c>
      <c r="D90" t="s">
        <v>261</v>
      </c>
      <c r="E90" s="5" t="s">
        <v>38</v>
      </c>
      <c r="F90" t="s">
        <v>17</v>
      </c>
      <c r="G90" s="5" t="s">
        <v>93</v>
      </c>
      <c r="H90" s="5" t="s">
        <v>23</v>
      </c>
      <c r="I90" s="5" t="s">
        <v>20</v>
      </c>
      <c r="J90" s="1">
        <v>45943</v>
      </c>
      <c r="K90" s="5" t="s">
        <v>17</v>
      </c>
      <c r="L90">
        <v>2025</v>
      </c>
    </row>
    <row r="91" spans="1:13" s="4" customFormat="1" hidden="1" x14ac:dyDescent="0.35">
      <c r="A91" s="4" t="s">
        <v>34</v>
      </c>
      <c r="B91" s="4" t="s">
        <v>35</v>
      </c>
      <c r="C91" s="4" t="s">
        <v>262</v>
      </c>
      <c r="D91" s="4" t="s">
        <v>263</v>
      </c>
      <c r="E91" s="5" t="s">
        <v>56</v>
      </c>
      <c r="F91" t="s">
        <v>17</v>
      </c>
      <c r="G91" s="35" t="s">
        <v>46</v>
      </c>
      <c r="H91" s="35" t="s">
        <v>43</v>
      </c>
      <c r="I91" s="35" t="s">
        <v>78</v>
      </c>
      <c r="J91" s="37">
        <v>45943</v>
      </c>
      <c r="K91" t="s">
        <v>264</v>
      </c>
      <c r="L91">
        <v>2025</v>
      </c>
    </row>
    <row r="92" spans="1:13" hidden="1" x14ac:dyDescent="0.35">
      <c r="A92" t="s">
        <v>34</v>
      </c>
      <c r="B92" t="s">
        <v>265</v>
      </c>
      <c r="C92" t="s">
        <v>266</v>
      </c>
      <c r="D92" t="s">
        <v>267</v>
      </c>
      <c r="E92" s="5" t="s">
        <v>38</v>
      </c>
      <c r="F92" t="s">
        <v>17</v>
      </c>
      <c r="G92" s="5" t="s">
        <v>23</v>
      </c>
      <c r="H92" s="5" t="s">
        <v>19</v>
      </c>
      <c r="I92" s="5" t="s">
        <v>20</v>
      </c>
      <c r="J92" s="1">
        <v>45939</v>
      </c>
      <c r="K92" s="5" t="s">
        <v>17</v>
      </c>
      <c r="L92">
        <v>2025</v>
      </c>
    </row>
    <row r="93" spans="1:13" hidden="1" x14ac:dyDescent="0.35">
      <c r="A93" t="s">
        <v>205</v>
      </c>
      <c r="B93" t="s">
        <v>13</v>
      </c>
      <c r="C93" t="s">
        <v>268</v>
      </c>
      <c r="D93" t="s">
        <v>269</v>
      </c>
      <c r="E93" s="5" t="s">
        <v>33</v>
      </c>
      <c r="F93" t="s">
        <v>17</v>
      </c>
      <c r="G93" s="5" t="s">
        <v>23</v>
      </c>
      <c r="H93" s="5" t="s">
        <v>93</v>
      </c>
      <c r="I93" s="5" t="s">
        <v>20</v>
      </c>
      <c r="J93" s="1">
        <v>45939</v>
      </c>
      <c r="K93" s="5" t="s">
        <v>17</v>
      </c>
      <c r="L93">
        <v>2025</v>
      </c>
    </row>
    <row r="94" spans="1:13" hidden="1" x14ac:dyDescent="0.35">
      <c r="A94" t="s">
        <v>34</v>
      </c>
      <c r="B94" t="s">
        <v>35</v>
      </c>
      <c r="C94" t="s">
        <v>270</v>
      </c>
      <c r="D94" t="s">
        <v>271</v>
      </c>
      <c r="E94" s="5" t="s">
        <v>38</v>
      </c>
      <c r="F94" t="s">
        <v>17</v>
      </c>
      <c r="G94" s="5" t="s">
        <v>46</v>
      </c>
      <c r="H94" s="5" t="s">
        <v>49</v>
      </c>
      <c r="I94" s="5" t="s">
        <v>78</v>
      </c>
      <c r="J94" s="1">
        <v>45938</v>
      </c>
      <c r="K94" t="s">
        <v>272</v>
      </c>
      <c r="L94">
        <v>2025</v>
      </c>
    </row>
    <row r="95" spans="1:13" x14ac:dyDescent="0.35">
      <c r="A95" t="s">
        <v>215</v>
      </c>
      <c r="B95" t="s">
        <v>273</v>
      </c>
      <c r="C95" t="s">
        <v>274</v>
      </c>
      <c r="D95" t="s">
        <v>17</v>
      </c>
      <c r="E95" s="5" t="s">
        <v>17</v>
      </c>
      <c r="F95" t="s">
        <v>17</v>
      </c>
      <c r="G95" s="5" t="s">
        <v>39</v>
      </c>
      <c r="H95" s="5" t="s">
        <v>17</v>
      </c>
      <c r="I95" s="5" t="s">
        <v>78</v>
      </c>
      <c r="J95" s="1">
        <v>45938</v>
      </c>
      <c r="K95" s="5" t="s">
        <v>17</v>
      </c>
      <c r="L95">
        <v>2025</v>
      </c>
    </row>
    <row r="96" spans="1:13" hidden="1" x14ac:dyDescent="0.35">
      <c r="A96" t="s">
        <v>205</v>
      </c>
      <c r="B96" t="s">
        <v>13</v>
      </c>
      <c r="C96" t="s">
        <v>275</v>
      </c>
      <c r="D96" t="s">
        <v>276</v>
      </c>
      <c r="E96" s="5" t="s">
        <v>28</v>
      </c>
      <c r="F96" t="s">
        <v>17</v>
      </c>
      <c r="G96" t="s">
        <v>150</v>
      </c>
      <c r="H96" s="5" t="s">
        <v>43</v>
      </c>
      <c r="I96" s="5" t="s">
        <v>20</v>
      </c>
      <c r="J96" s="1">
        <v>45937</v>
      </c>
      <c r="K96" s="5" t="str">
        <f>VLOOKUP(C96, '[1]Jira 10.24 completed file'!$D$2:$E$88, 2, FALSE)</f>
        <v>RASITEM-1242</v>
      </c>
      <c r="L96">
        <v>2025</v>
      </c>
    </row>
    <row r="97" spans="1:12" hidden="1" x14ac:dyDescent="0.35">
      <c r="A97" t="s">
        <v>69</v>
      </c>
      <c r="B97" t="s">
        <v>233</v>
      </c>
      <c r="C97" t="s">
        <v>277</v>
      </c>
      <c r="D97" t="s">
        <v>278</v>
      </c>
      <c r="E97" s="5" t="s">
        <v>148</v>
      </c>
      <c r="F97" s="38" t="s">
        <v>236</v>
      </c>
      <c r="G97" s="5" t="s">
        <v>23</v>
      </c>
      <c r="H97" s="5" t="s">
        <v>24</v>
      </c>
      <c r="I97" s="5" t="s">
        <v>20</v>
      </c>
      <c r="J97" s="1">
        <v>45936</v>
      </c>
      <c r="K97" s="5" t="s">
        <v>279</v>
      </c>
      <c r="L97">
        <v>2025</v>
      </c>
    </row>
    <row r="98" spans="1:12" hidden="1" x14ac:dyDescent="0.35">
      <c r="A98" t="s">
        <v>34</v>
      </c>
      <c r="B98" t="s">
        <v>35</v>
      </c>
      <c r="C98" t="s">
        <v>280</v>
      </c>
      <c r="D98" t="s">
        <v>281</v>
      </c>
      <c r="E98" s="5" t="s">
        <v>38</v>
      </c>
      <c r="F98" t="s">
        <v>17</v>
      </c>
      <c r="G98" s="5" t="s">
        <v>18</v>
      </c>
      <c r="H98" s="5" t="s">
        <v>82</v>
      </c>
      <c r="I98" s="5" t="s">
        <v>83</v>
      </c>
      <c r="J98" s="1">
        <v>45936</v>
      </c>
      <c r="K98" t="s">
        <v>282</v>
      </c>
      <c r="L98">
        <v>2025</v>
      </c>
    </row>
    <row r="99" spans="1:12" hidden="1" x14ac:dyDescent="0.35">
      <c r="A99" t="s">
        <v>34</v>
      </c>
      <c r="B99" t="s">
        <v>265</v>
      </c>
      <c r="C99" t="s">
        <v>283</v>
      </c>
      <c r="D99" t="s">
        <v>284</v>
      </c>
      <c r="E99" s="5" t="s">
        <v>38</v>
      </c>
      <c r="F99" t="s">
        <v>17</v>
      </c>
      <c r="G99" s="5" t="s">
        <v>93</v>
      </c>
      <c r="H99" s="5" t="s">
        <v>19</v>
      </c>
      <c r="I99" s="5" t="s">
        <v>20</v>
      </c>
      <c r="J99" s="1">
        <v>45933</v>
      </c>
      <c r="K99" s="5" t="s">
        <v>17</v>
      </c>
      <c r="L99">
        <v>2025</v>
      </c>
    </row>
    <row r="100" spans="1:12" hidden="1" x14ac:dyDescent="0.35">
      <c r="A100" t="s">
        <v>69</v>
      </c>
      <c r="B100" t="s">
        <v>221</v>
      </c>
      <c r="C100" t="s">
        <v>285</v>
      </c>
      <c r="D100" t="s">
        <v>286</v>
      </c>
      <c r="E100" s="5" t="s">
        <v>17</v>
      </c>
      <c r="F100" t="s">
        <v>17</v>
      </c>
      <c r="G100" s="5" t="s">
        <v>29</v>
      </c>
      <c r="H100" s="5" t="s">
        <v>17</v>
      </c>
      <c r="I100" s="5" t="s">
        <v>78</v>
      </c>
      <c r="J100" s="1">
        <v>45932</v>
      </c>
      <c r="K100" s="5" t="s">
        <v>17</v>
      </c>
      <c r="L100">
        <v>2025</v>
      </c>
    </row>
    <row r="101" spans="1:12" hidden="1" x14ac:dyDescent="0.35">
      <c r="A101" t="s">
        <v>34</v>
      </c>
      <c r="B101" t="s">
        <v>35</v>
      </c>
      <c r="C101" t="s">
        <v>287</v>
      </c>
      <c r="D101" t="s">
        <v>288</v>
      </c>
      <c r="E101" s="5" t="s">
        <v>38</v>
      </c>
      <c r="F101" t="s">
        <v>17</v>
      </c>
      <c r="G101" s="5" t="s">
        <v>23</v>
      </c>
      <c r="H101" s="5" t="s">
        <v>24</v>
      </c>
      <c r="I101" s="5" t="s">
        <v>20</v>
      </c>
      <c r="J101" s="1">
        <v>45932</v>
      </c>
      <c r="K101" s="5" t="s">
        <v>17</v>
      </c>
      <c r="L101">
        <v>2025</v>
      </c>
    </row>
    <row r="102" spans="1:12" hidden="1" x14ac:dyDescent="0.35">
      <c r="A102" t="s">
        <v>205</v>
      </c>
      <c r="B102" t="s">
        <v>13</v>
      </c>
      <c r="C102" t="s">
        <v>289</v>
      </c>
      <c r="D102" t="s">
        <v>290</v>
      </c>
      <c r="E102" s="5" t="s">
        <v>33</v>
      </c>
      <c r="F102" t="s">
        <v>17</v>
      </c>
      <c r="G102" s="5" t="s">
        <v>23</v>
      </c>
      <c r="H102" s="5" t="s">
        <v>42</v>
      </c>
      <c r="I102" s="5" t="s">
        <v>20</v>
      </c>
      <c r="J102" s="1">
        <v>45932</v>
      </c>
      <c r="K102" s="5" t="s">
        <v>17</v>
      </c>
      <c r="L102">
        <v>2025</v>
      </c>
    </row>
    <row r="103" spans="1:12" hidden="1" x14ac:dyDescent="0.35">
      <c r="A103" t="s">
        <v>34</v>
      </c>
      <c r="B103" t="s">
        <v>35</v>
      </c>
      <c r="C103" t="s">
        <v>291</v>
      </c>
      <c r="D103" t="s">
        <v>292</v>
      </c>
      <c r="E103" s="5" t="s">
        <v>38</v>
      </c>
      <c r="F103" t="s">
        <v>17</v>
      </c>
      <c r="G103" s="5" t="s">
        <v>82</v>
      </c>
      <c r="H103" s="5" t="s">
        <v>42</v>
      </c>
      <c r="I103" s="5" t="s">
        <v>20</v>
      </c>
      <c r="J103" s="1">
        <v>45931</v>
      </c>
      <c r="K103" s="5" t="s">
        <v>17</v>
      </c>
      <c r="L103">
        <v>2025</v>
      </c>
    </row>
    <row r="104" spans="1:12" hidden="1" x14ac:dyDescent="0.35">
      <c r="A104" t="s">
        <v>205</v>
      </c>
      <c r="B104" t="s">
        <v>13</v>
      </c>
      <c r="C104" t="s">
        <v>293</v>
      </c>
      <c r="D104" t="s">
        <v>294</v>
      </c>
      <c r="E104" s="5" t="s">
        <v>16</v>
      </c>
      <c r="F104" t="s">
        <v>17</v>
      </c>
      <c r="G104" s="5" t="s">
        <v>46</v>
      </c>
      <c r="H104" s="5" t="s">
        <v>18</v>
      </c>
      <c r="I104" s="5" t="s">
        <v>20</v>
      </c>
      <c r="J104" s="1">
        <v>45931</v>
      </c>
      <c r="K104" s="5" t="s">
        <v>17</v>
      </c>
      <c r="L104">
        <v>2025</v>
      </c>
    </row>
    <row r="105" spans="1:12" hidden="1" x14ac:dyDescent="0.35">
      <c r="A105" t="s">
        <v>69</v>
      </c>
      <c r="B105" t="s">
        <v>210</v>
      </c>
      <c r="C105" t="s">
        <v>295</v>
      </c>
      <c r="D105" t="s">
        <v>296</v>
      </c>
      <c r="E105" s="5" t="s">
        <v>17</v>
      </c>
      <c r="F105" t="s">
        <v>17</v>
      </c>
      <c r="G105" s="5" t="s">
        <v>43</v>
      </c>
      <c r="H105" s="5" t="s">
        <v>42</v>
      </c>
      <c r="I105" s="5" t="s">
        <v>20</v>
      </c>
      <c r="J105" s="1">
        <v>45929</v>
      </c>
      <c r="K105" s="5" t="str">
        <f>VLOOKUP(C105, '[1]Jira 10.24 completed file'!$D$2:$E$88, 2, FALSE)</f>
        <v>RASITEM-1245</v>
      </c>
      <c r="L105">
        <v>2025</v>
      </c>
    </row>
    <row r="106" spans="1:12" hidden="1" x14ac:dyDescent="0.35">
      <c r="A106" t="s">
        <v>69</v>
      </c>
      <c r="B106" t="s">
        <v>137</v>
      </c>
      <c r="C106" t="s">
        <v>297</v>
      </c>
      <c r="D106" t="s">
        <v>298</v>
      </c>
      <c r="E106" s="5" t="s">
        <v>17</v>
      </c>
      <c r="F106" t="s">
        <v>17</v>
      </c>
      <c r="G106" s="5" t="s">
        <v>49</v>
      </c>
      <c r="H106" t="s">
        <v>150</v>
      </c>
      <c r="I106" s="5" t="s">
        <v>78</v>
      </c>
      <c r="J106" s="1">
        <v>45929</v>
      </c>
      <c r="K106" s="5" t="s">
        <v>299</v>
      </c>
      <c r="L106">
        <v>2025</v>
      </c>
    </row>
    <row r="107" spans="1:12" hidden="1" x14ac:dyDescent="0.35">
      <c r="A107" t="s">
        <v>34</v>
      </c>
      <c r="B107" t="s">
        <v>35</v>
      </c>
      <c r="C107" t="s">
        <v>300</v>
      </c>
      <c r="D107" t="s">
        <v>301</v>
      </c>
      <c r="E107" s="5" t="s">
        <v>38</v>
      </c>
      <c r="F107" t="s">
        <v>17</v>
      </c>
      <c r="G107" s="5" t="s">
        <v>24</v>
      </c>
      <c r="H107" s="5" t="s">
        <v>23</v>
      </c>
      <c r="I107" s="5" t="s">
        <v>20</v>
      </c>
      <c r="J107" s="1">
        <v>45929</v>
      </c>
      <c r="K107" s="5" t="s">
        <v>17</v>
      </c>
      <c r="L107">
        <v>2025</v>
      </c>
    </row>
    <row r="108" spans="1:12" hidden="1" x14ac:dyDescent="0.35">
      <c r="A108" t="s">
        <v>34</v>
      </c>
      <c r="B108" t="s">
        <v>265</v>
      </c>
      <c r="C108" t="s">
        <v>302</v>
      </c>
      <c r="D108" t="s">
        <v>303</v>
      </c>
      <c r="E108" s="5" t="s">
        <v>38</v>
      </c>
      <c r="F108" t="s">
        <v>17</v>
      </c>
      <c r="G108" s="5" t="s">
        <v>82</v>
      </c>
      <c r="H108" s="5" t="s">
        <v>42</v>
      </c>
      <c r="I108" s="5" t="s">
        <v>20</v>
      </c>
      <c r="J108" s="1">
        <v>45926</v>
      </c>
      <c r="K108" s="5" t="s">
        <v>17</v>
      </c>
      <c r="L108">
        <v>2025</v>
      </c>
    </row>
    <row r="109" spans="1:12" hidden="1" x14ac:dyDescent="0.35">
      <c r="A109" t="s">
        <v>69</v>
      </c>
      <c r="B109" t="s">
        <v>129</v>
      </c>
      <c r="C109" t="s">
        <v>304</v>
      </c>
      <c r="D109" t="s">
        <v>305</v>
      </c>
      <c r="E109" s="5" t="s">
        <v>17</v>
      </c>
      <c r="F109" t="s">
        <v>17</v>
      </c>
      <c r="G109" s="5" t="s">
        <v>77</v>
      </c>
      <c r="H109" s="5" t="s">
        <v>17</v>
      </c>
      <c r="I109" s="5" t="s">
        <v>78</v>
      </c>
      <c r="J109" s="1">
        <v>45924</v>
      </c>
      <c r="K109" s="5" t="s">
        <v>17</v>
      </c>
      <c r="L109">
        <v>2025</v>
      </c>
    </row>
    <row r="110" spans="1:12" hidden="1" x14ac:dyDescent="0.35">
      <c r="A110" t="s">
        <v>69</v>
      </c>
      <c r="B110" t="s">
        <v>70</v>
      </c>
      <c r="C110" t="s">
        <v>306</v>
      </c>
      <c r="D110" t="s">
        <v>307</v>
      </c>
      <c r="E110" s="5" t="s">
        <v>73</v>
      </c>
      <c r="F110" t="s">
        <v>17</v>
      </c>
      <c r="G110" s="5" t="s">
        <v>23</v>
      </c>
      <c r="H110" s="5" t="s">
        <v>19</v>
      </c>
      <c r="I110" s="5" t="s">
        <v>20</v>
      </c>
      <c r="J110" s="1">
        <v>45924</v>
      </c>
      <c r="K110" s="5" t="s">
        <v>17</v>
      </c>
      <c r="L110">
        <v>2025</v>
      </c>
    </row>
    <row r="111" spans="1:12" hidden="1" x14ac:dyDescent="0.35">
      <c r="A111" t="s">
        <v>34</v>
      </c>
      <c r="B111" t="s">
        <v>35</v>
      </c>
      <c r="C111" t="s">
        <v>308</v>
      </c>
      <c r="D111" t="s">
        <v>309</v>
      </c>
      <c r="E111" s="5" t="s">
        <v>38</v>
      </c>
      <c r="F111" t="s">
        <v>17</v>
      </c>
      <c r="G111" s="5" t="s">
        <v>23</v>
      </c>
      <c r="H111" s="5" t="s">
        <v>49</v>
      </c>
      <c r="I111" s="5" t="s">
        <v>20</v>
      </c>
      <c r="J111" s="1">
        <v>45924</v>
      </c>
      <c r="K111" s="5" t="s">
        <v>17</v>
      </c>
      <c r="L111">
        <v>2025</v>
      </c>
    </row>
    <row r="112" spans="1:12" hidden="1" x14ac:dyDescent="0.35">
      <c r="A112" t="s">
        <v>69</v>
      </c>
      <c r="B112" t="s">
        <v>137</v>
      </c>
      <c r="C112" t="s">
        <v>310</v>
      </c>
      <c r="D112" t="s">
        <v>311</v>
      </c>
      <c r="E112" s="5" t="s">
        <v>17</v>
      </c>
      <c r="F112" t="s">
        <v>17</v>
      </c>
      <c r="G112" s="5" t="s">
        <v>49</v>
      </c>
      <c r="H112" s="5" t="s">
        <v>19</v>
      </c>
      <c r="I112" s="5" t="s">
        <v>78</v>
      </c>
      <c r="J112" s="1">
        <v>45923</v>
      </c>
      <c r="K112" s="5" t="str">
        <f>VLOOKUP(C112, '[1]Jira 10.24 completed file'!$A$12:$E$88, 5, FALSE)</f>
        <v>RASITEM-1418</v>
      </c>
      <c r="L112">
        <v>2025</v>
      </c>
    </row>
    <row r="113" spans="1:12" hidden="1" x14ac:dyDescent="0.35">
      <c r="A113" t="s">
        <v>34</v>
      </c>
      <c r="B113" t="s">
        <v>35</v>
      </c>
      <c r="C113" t="s">
        <v>312</v>
      </c>
      <c r="D113" t="s">
        <v>313</v>
      </c>
      <c r="E113" s="5" t="s">
        <v>38</v>
      </c>
      <c r="F113" t="s">
        <v>17</v>
      </c>
      <c r="G113" s="5" t="s">
        <v>18</v>
      </c>
      <c r="H113" s="5" t="s">
        <v>23</v>
      </c>
      <c r="I113" s="5" t="s">
        <v>20</v>
      </c>
      <c r="J113" s="1">
        <v>45923</v>
      </c>
      <c r="K113" s="5" t="s">
        <v>17</v>
      </c>
      <c r="L113">
        <v>2025</v>
      </c>
    </row>
    <row r="114" spans="1:12" x14ac:dyDescent="0.35">
      <c r="A114" t="s">
        <v>215</v>
      </c>
      <c r="B114" t="s">
        <v>216</v>
      </c>
      <c r="C114" t="s">
        <v>314</v>
      </c>
      <c r="D114" t="s">
        <v>17</v>
      </c>
      <c r="E114" s="5" t="s">
        <v>17</v>
      </c>
      <c r="F114" t="s">
        <v>17</v>
      </c>
      <c r="G114" s="5" t="s">
        <v>39</v>
      </c>
      <c r="H114" s="5" t="s">
        <v>17</v>
      </c>
      <c r="I114" s="5" t="s">
        <v>78</v>
      </c>
      <c r="J114" s="1">
        <v>45923</v>
      </c>
      <c r="K114" s="5" t="s">
        <v>315</v>
      </c>
      <c r="L114">
        <v>2025</v>
      </c>
    </row>
    <row r="115" spans="1:12" x14ac:dyDescent="0.35">
      <c r="A115" t="s">
        <v>215</v>
      </c>
      <c r="B115" t="s">
        <v>216</v>
      </c>
      <c r="C115" t="s">
        <v>316</v>
      </c>
      <c r="D115" t="s">
        <v>17</v>
      </c>
      <c r="E115" s="5" t="s">
        <v>17</v>
      </c>
      <c r="F115" t="s">
        <v>17</v>
      </c>
      <c r="G115" s="5" t="s">
        <v>39</v>
      </c>
      <c r="H115" s="5" t="s">
        <v>17</v>
      </c>
      <c r="I115" s="5" t="s">
        <v>78</v>
      </c>
      <c r="J115" s="1">
        <v>45923</v>
      </c>
      <c r="K115" s="5" t="s">
        <v>317</v>
      </c>
      <c r="L115">
        <v>2025</v>
      </c>
    </row>
    <row r="116" spans="1:12" hidden="1" x14ac:dyDescent="0.35">
      <c r="A116" t="s">
        <v>69</v>
      </c>
      <c r="B116" t="s">
        <v>210</v>
      </c>
      <c r="C116" t="s">
        <v>318</v>
      </c>
      <c r="D116" t="s">
        <v>319</v>
      </c>
      <c r="E116" s="5" t="s">
        <v>17</v>
      </c>
      <c r="F116" t="s">
        <v>17</v>
      </c>
      <c r="G116" s="5" t="s">
        <v>23</v>
      </c>
      <c r="H116" s="5" t="s">
        <v>18</v>
      </c>
      <c r="I116" s="5" t="s">
        <v>20</v>
      </c>
      <c r="J116" s="1">
        <v>45922</v>
      </c>
      <c r="K116" s="5" t="str">
        <f>VLOOKUP(C116, '[1]Jira 10.24 completed file'!$D$2:$E$88, 2, FALSE)</f>
        <v>RASITEM-1338</v>
      </c>
      <c r="L116">
        <v>2025</v>
      </c>
    </row>
    <row r="117" spans="1:12" hidden="1" x14ac:dyDescent="0.35">
      <c r="A117" t="s">
        <v>34</v>
      </c>
      <c r="B117" t="s">
        <v>35</v>
      </c>
      <c r="C117" t="s">
        <v>320</v>
      </c>
      <c r="D117" t="s">
        <v>321</v>
      </c>
      <c r="E117" s="5" t="s">
        <v>38</v>
      </c>
      <c r="F117" t="s">
        <v>17</v>
      </c>
      <c r="G117" s="5" t="s">
        <v>49</v>
      </c>
      <c r="H117" s="5" t="s">
        <v>23</v>
      </c>
      <c r="I117" s="5" t="s">
        <v>20</v>
      </c>
      <c r="J117" s="1">
        <v>45918</v>
      </c>
      <c r="K117" s="5" t="s">
        <v>17</v>
      </c>
      <c r="L117">
        <v>2025</v>
      </c>
    </row>
    <row r="118" spans="1:12" hidden="1" x14ac:dyDescent="0.35">
      <c r="A118" t="s">
        <v>205</v>
      </c>
      <c r="B118" t="s">
        <v>13</v>
      </c>
      <c r="C118" t="s">
        <v>322</v>
      </c>
      <c r="D118" t="s">
        <v>323</v>
      </c>
      <c r="E118" s="5" t="s">
        <v>33</v>
      </c>
      <c r="F118" t="s">
        <v>17</v>
      </c>
      <c r="G118" s="5" t="s">
        <v>23</v>
      </c>
      <c r="H118" s="5" t="s">
        <v>42</v>
      </c>
      <c r="I118" s="5" t="s">
        <v>20</v>
      </c>
      <c r="J118" s="1">
        <v>45918</v>
      </c>
      <c r="K118" s="5" t="s">
        <v>17</v>
      </c>
      <c r="L118">
        <v>2025</v>
      </c>
    </row>
    <row r="119" spans="1:12" hidden="1" x14ac:dyDescent="0.35">
      <c r="A119" t="s">
        <v>34</v>
      </c>
      <c r="B119" t="s">
        <v>35</v>
      </c>
      <c r="C119" t="s">
        <v>324</v>
      </c>
      <c r="D119" t="s">
        <v>325</v>
      </c>
      <c r="E119" s="5" t="s">
        <v>38</v>
      </c>
      <c r="F119" t="s">
        <v>17</v>
      </c>
      <c r="G119" s="5" t="s">
        <v>24</v>
      </c>
      <c r="H119" s="5" t="s">
        <v>23</v>
      </c>
      <c r="I119" s="5" t="s">
        <v>20</v>
      </c>
      <c r="J119" s="1">
        <v>45917</v>
      </c>
      <c r="K119" s="5" t="s">
        <v>17</v>
      </c>
      <c r="L119">
        <v>2025</v>
      </c>
    </row>
    <row r="120" spans="1:12" hidden="1" x14ac:dyDescent="0.35">
      <c r="A120" t="s">
        <v>69</v>
      </c>
      <c r="B120" t="s">
        <v>221</v>
      </c>
      <c r="C120" t="s">
        <v>326</v>
      </c>
      <c r="D120" t="s">
        <v>327</v>
      </c>
      <c r="E120" s="5" t="s">
        <v>17</v>
      </c>
      <c r="F120" t="s">
        <v>17</v>
      </c>
      <c r="G120" s="5" t="s">
        <v>29</v>
      </c>
      <c r="H120" s="5" t="s">
        <v>17</v>
      </c>
      <c r="I120" s="5" t="s">
        <v>78</v>
      </c>
      <c r="J120" s="1">
        <v>45916</v>
      </c>
      <c r="K120" t="s">
        <v>328</v>
      </c>
      <c r="L120">
        <v>2025</v>
      </c>
    </row>
    <row r="121" spans="1:12" hidden="1" x14ac:dyDescent="0.35">
      <c r="A121" t="s">
        <v>69</v>
      </c>
      <c r="B121" t="s">
        <v>221</v>
      </c>
      <c r="C121" t="s">
        <v>329</v>
      </c>
      <c r="D121" t="s">
        <v>330</v>
      </c>
      <c r="E121" s="5" t="s">
        <v>17</v>
      </c>
      <c r="F121" t="s">
        <v>17</v>
      </c>
      <c r="G121" s="5" t="s">
        <v>29</v>
      </c>
      <c r="H121" s="5" t="s">
        <v>17</v>
      </c>
      <c r="I121" s="5" t="s">
        <v>78</v>
      </c>
      <c r="J121" s="1">
        <v>45916</v>
      </c>
      <c r="K121" s="5" t="s">
        <v>17</v>
      </c>
      <c r="L121">
        <v>2025</v>
      </c>
    </row>
    <row r="122" spans="1:12" hidden="1" x14ac:dyDescent="0.35">
      <c r="A122" t="s">
        <v>69</v>
      </c>
      <c r="B122" t="s">
        <v>129</v>
      </c>
      <c r="C122" t="s">
        <v>331</v>
      </c>
      <c r="D122" t="s">
        <v>332</v>
      </c>
      <c r="E122" s="5" t="s">
        <v>17</v>
      </c>
      <c r="F122" t="s">
        <v>17</v>
      </c>
      <c r="G122" s="5" t="s">
        <v>43</v>
      </c>
      <c r="H122" s="5" t="s">
        <v>17</v>
      </c>
      <c r="I122" s="5" t="s">
        <v>78</v>
      </c>
      <c r="J122" s="1">
        <v>45916</v>
      </c>
      <c r="K122" s="5" t="s">
        <v>17</v>
      </c>
      <c r="L122">
        <v>2025</v>
      </c>
    </row>
    <row r="123" spans="1:12" hidden="1" x14ac:dyDescent="0.35">
      <c r="A123" t="s">
        <v>69</v>
      </c>
      <c r="B123" t="s">
        <v>129</v>
      </c>
      <c r="C123" t="s">
        <v>333</v>
      </c>
      <c r="D123" t="s">
        <v>334</v>
      </c>
      <c r="E123" s="5" t="s">
        <v>17</v>
      </c>
      <c r="F123" t="s">
        <v>17</v>
      </c>
      <c r="G123" s="5" t="s">
        <v>29</v>
      </c>
      <c r="H123" s="5" t="s">
        <v>17</v>
      </c>
      <c r="I123" s="5" t="s">
        <v>78</v>
      </c>
      <c r="J123" s="1">
        <v>45916</v>
      </c>
      <c r="K123" t="s">
        <v>335</v>
      </c>
      <c r="L123">
        <v>2025</v>
      </c>
    </row>
    <row r="124" spans="1:12" hidden="1" x14ac:dyDescent="0.35">
      <c r="A124" t="s">
        <v>34</v>
      </c>
      <c r="B124" t="s">
        <v>35</v>
      </c>
      <c r="C124" t="s">
        <v>336</v>
      </c>
      <c r="D124" t="s">
        <v>337</v>
      </c>
      <c r="E124" s="5" t="s">
        <v>38</v>
      </c>
      <c r="F124" t="s">
        <v>17</v>
      </c>
      <c r="G124" s="5" t="s">
        <v>93</v>
      </c>
      <c r="H124" s="5" t="s">
        <v>23</v>
      </c>
      <c r="I124" s="5" t="s">
        <v>20</v>
      </c>
      <c r="J124" s="1">
        <v>45916</v>
      </c>
      <c r="K124" s="5" t="s">
        <v>17</v>
      </c>
      <c r="L124">
        <v>2025</v>
      </c>
    </row>
    <row r="125" spans="1:12" hidden="1" x14ac:dyDescent="0.35">
      <c r="A125" t="s">
        <v>69</v>
      </c>
      <c r="B125" t="s">
        <v>206</v>
      </c>
      <c r="C125" t="s">
        <v>338</v>
      </c>
      <c r="D125" t="s">
        <v>339</v>
      </c>
      <c r="E125" s="5" t="s">
        <v>17</v>
      </c>
      <c r="F125" t="s">
        <v>17</v>
      </c>
      <c r="G125" s="5" t="s">
        <v>43</v>
      </c>
      <c r="H125" s="5" t="s">
        <v>19</v>
      </c>
      <c r="I125" s="5" t="s">
        <v>78</v>
      </c>
      <c r="J125" s="1">
        <v>45915</v>
      </c>
      <c r="K125" s="5" t="str">
        <f>VLOOKUP(C125, '[1]Jira 10.24 completed file'!$D$2:$E$88, 2, FALSE)</f>
        <v>RASITEM-811</v>
      </c>
      <c r="L125">
        <v>2025</v>
      </c>
    </row>
    <row r="126" spans="1:12" hidden="1" x14ac:dyDescent="0.35">
      <c r="A126" t="s">
        <v>34</v>
      </c>
      <c r="B126" t="s">
        <v>35</v>
      </c>
      <c r="C126" t="s">
        <v>340</v>
      </c>
      <c r="D126" t="s">
        <v>341</v>
      </c>
      <c r="E126" s="5" t="s">
        <v>38</v>
      </c>
      <c r="F126" t="s">
        <v>17</v>
      </c>
      <c r="G126" s="5" t="s">
        <v>43</v>
      </c>
      <c r="H126" s="5" t="s">
        <v>46</v>
      </c>
      <c r="I126" s="5" t="s">
        <v>20</v>
      </c>
      <c r="J126" s="1">
        <v>45915</v>
      </c>
      <c r="K126" s="5" t="s">
        <v>17</v>
      </c>
      <c r="L126">
        <v>2025</v>
      </c>
    </row>
    <row r="127" spans="1:12" hidden="1" x14ac:dyDescent="0.35">
      <c r="A127" t="s">
        <v>205</v>
      </c>
      <c r="B127" t="s">
        <v>13</v>
      </c>
      <c r="C127" t="s">
        <v>342</v>
      </c>
      <c r="D127" t="s">
        <v>343</v>
      </c>
      <c r="E127" s="5" t="s">
        <v>16</v>
      </c>
      <c r="F127" t="s">
        <v>17</v>
      </c>
      <c r="G127" s="5" t="s">
        <v>23</v>
      </c>
      <c r="H127" s="5" t="s">
        <v>24</v>
      </c>
      <c r="I127" s="5" t="s">
        <v>20</v>
      </c>
      <c r="J127" s="1">
        <v>45915</v>
      </c>
      <c r="K127" s="5" t="s">
        <v>17</v>
      </c>
      <c r="L127">
        <v>2025</v>
      </c>
    </row>
    <row r="128" spans="1:12" hidden="1" x14ac:dyDescent="0.35">
      <c r="A128" t="s">
        <v>69</v>
      </c>
      <c r="B128" t="s">
        <v>233</v>
      </c>
      <c r="C128" t="s">
        <v>344</v>
      </c>
      <c r="D128" t="s">
        <v>345</v>
      </c>
      <c r="E128" s="5" t="s">
        <v>148</v>
      </c>
      <c r="F128" s="38" t="s">
        <v>236</v>
      </c>
      <c r="G128" s="5" t="s">
        <v>92</v>
      </c>
      <c r="H128" s="5" t="s">
        <v>23</v>
      </c>
      <c r="I128" s="5" t="s">
        <v>20</v>
      </c>
      <c r="J128" s="1">
        <v>45912</v>
      </c>
      <c r="K128" s="5" t="s">
        <v>346</v>
      </c>
      <c r="L128">
        <v>2025</v>
      </c>
    </row>
    <row r="129" spans="1:12" hidden="1" x14ac:dyDescent="0.35">
      <c r="A129" t="s">
        <v>69</v>
      </c>
      <c r="B129" t="s">
        <v>206</v>
      </c>
      <c r="C129" t="s">
        <v>347</v>
      </c>
      <c r="D129" t="s">
        <v>348</v>
      </c>
      <c r="E129" s="5" t="s">
        <v>17</v>
      </c>
      <c r="F129" t="s">
        <v>17</v>
      </c>
      <c r="G129" t="s">
        <v>150</v>
      </c>
      <c r="H129" s="5" t="s">
        <v>23</v>
      </c>
      <c r="I129" s="5" t="s">
        <v>20</v>
      </c>
      <c r="J129" s="1">
        <v>45911</v>
      </c>
      <c r="K129" t="s">
        <v>349</v>
      </c>
      <c r="L129">
        <v>2025</v>
      </c>
    </row>
    <row r="130" spans="1:12" hidden="1" x14ac:dyDescent="0.35">
      <c r="A130" t="s">
        <v>34</v>
      </c>
      <c r="B130" t="s">
        <v>265</v>
      </c>
      <c r="C130" t="s">
        <v>350</v>
      </c>
      <c r="D130" t="s">
        <v>351</v>
      </c>
      <c r="E130" s="5" t="s">
        <v>38</v>
      </c>
      <c r="F130" t="s">
        <v>17</v>
      </c>
      <c r="G130" s="5" t="s">
        <v>93</v>
      </c>
      <c r="H130" s="5" t="s">
        <v>23</v>
      </c>
      <c r="I130" s="5" t="s">
        <v>20</v>
      </c>
      <c r="J130" s="1">
        <v>45911</v>
      </c>
      <c r="K130" s="5" t="s">
        <v>17</v>
      </c>
      <c r="L130">
        <v>2025</v>
      </c>
    </row>
    <row r="131" spans="1:12" x14ac:dyDescent="0.35">
      <c r="A131" t="s">
        <v>215</v>
      </c>
      <c r="B131" t="s">
        <v>221</v>
      </c>
      <c r="C131" t="s">
        <v>352</v>
      </c>
      <c r="D131" t="s">
        <v>17</v>
      </c>
      <c r="E131" s="5" t="s">
        <v>17</v>
      </c>
      <c r="F131" t="s">
        <v>17</v>
      </c>
      <c r="G131" s="5" t="s">
        <v>39</v>
      </c>
      <c r="H131" s="5" t="s">
        <v>17</v>
      </c>
      <c r="I131" s="5" t="s">
        <v>78</v>
      </c>
      <c r="J131" s="1">
        <v>45911</v>
      </c>
      <c r="K131" s="5" t="str">
        <f>VLOOKUP(C131, '[1]Jira 10.24 completed file'!$D$2:$E$88, 2, FALSE)</f>
        <v>RASITEM-1148</v>
      </c>
      <c r="L131">
        <v>2025</v>
      </c>
    </row>
    <row r="132" spans="1:12" x14ac:dyDescent="0.35">
      <c r="A132" t="s">
        <v>215</v>
      </c>
      <c r="B132" t="s">
        <v>221</v>
      </c>
      <c r="C132" t="s">
        <v>353</v>
      </c>
      <c r="D132" t="s">
        <v>17</v>
      </c>
      <c r="E132" s="5" t="s">
        <v>17</v>
      </c>
      <c r="F132" t="s">
        <v>17</v>
      </c>
      <c r="G132" s="5" t="s">
        <v>39</v>
      </c>
      <c r="H132" s="5" t="s">
        <v>17</v>
      </c>
      <c r="I132" s="5" t="s">
        <v>78</v>
      </c>
      <c r="J132" s="1">
        <v>45911</v>
      </c>
      <c r="K132" s="5" t="s">
        <v>17</v>
      </c>
      <c r="L132">
        <v>2025</v>
      </c>
    </row>
    <row r="133" spans="1:12" hidden="1" x14ac:dyDescent="0.35">
      <c r="A133" t="s">
        <v>34</v>
      </c>
      <c r="B133" t="s">
        <v>35</v>
      </c>
      <c r="C133" t="s">
        <v>354</v>
      </c>
      <c r="D133" t="s">
        <v>355</v>
      </c>
      <c r="E133" s="5" t="s">
        <v>38</v>
      </c>
      <c r="F133" t="s">
        <v>17</v>
      </c>
      <c r="G133" s="5" t="s">
        <v>19</v>
      </c>
      <c r="H133" s="5" t="s">
        <v>23</v>
      </c>
      <c r="I133" s="5" t="s">
        <v>20</v>
      </c>
      <c r="J133" s="1">
        <v>45910</v>
      </c>
      <c r="K133" s="5" t="s">
        <v>17</v>
      </c>
      <c r="L133">
        <v>2025</v>
      </c>
    </row>
    <row r="134" spans="1:12" hidden="1" x14ac:dyDescent="0.35">
      <c r="A134" t="s">
        <v>34</v>
      </c>
      <c r="B134" t="s">
        <v>35</v>
      </c>
      <c r="C134" t="s">
        <v>356</v>
      </c>
      <c r="D134" t="s">
        <v>357</v>
      </c>
      <c r="E134" s="5" t="s">
        <v>38</v>
      </c>
      <c r="F134" t="s">
        <v>17</v>
      </c>
      <c r="G134" s="5" t="s">
        <v>23</v>
      </c>
      <c r="H134" s="5" t="s">
        <v>43</v>
      </c>
      <c r="I134" s="5" t="s">
        <v>20</v>
      </c>
      <c r="J134" s="1">
        <v>45908</v>
      </c>
      <c r="K134" s="5" t="s">
        <v>17</v>
      </c>
      <c r="L134">
        <v>2025</v>
      </c>
    </row>
    <row r="135" spans="1:12" hidden="1" x14ac:dyDescent="0.35">
      <c r="A135" t="s">
        <v>205</v>
      </c>
      <c r="B135" t="s">
        <v>13</v>
      </c>
      <c r="C135" t="s">
        <v>358</v>
      </c>
      <c r="D135" t="s">
        <v>359</v>
      </c>
      <c r="E135" s="5" t="s">
        <v>28</v>
      </c>
      <c r="F135" t="s">
        <v>17</v>
      </c>
      <c r="G135" t="s">
        <v>150</v>
      </c>
      <c r="H135" s="5" t="s">
        <v>43</v>
      </c>
      <c r="I135" s="5" t="s">
        <v>20</v>
      </c>
      <c r="J135" s="1">
        <v>45907</v>
      </c>
      <c r="K135" s="5" t="s">
        <v>360</v>
      </c>
      <c r="L135">
        <v>2025</v>
      </c>
    </row>
    <row r="136" spans="1:12" hidden="1" x14ac:dyDescent="0.35">
      <c r="A136" t="s">
        <v>69</v>
      </c>
      <c r="B136" t="s">
        <v>79</v>
      </c>
      <c r="C136" t="s">
        <v>361</v>
      </c>
      <c r="D136" t="s">
        <v>362</v>
      </c>
      <c r="E136" t="s">
        <v>17</v>
      </c>
      <c r="F136" t="s">
        <v>17</v>
      </c>
      <c r="G136" t="s">
        <v>150</v>
      </c>
      <c r="H136" t="s">
        <v>42</v>
      </c>
      <c r="I136" t="s">
        <v>83</v>
      </c>
      <c r="J136" s="1">
        <v>45906</v>
      </c>
      <c r="K136" t="s">
        <v>363</v>
      </c>
      <c r="L136">
        <v>2025</v>
      </c>
    </row>
    <row r="137" spans="1:12" hidden="1" x14ac:dyDescent="0.35">
      <c r="A137" t="s">
        <v>34</v>
      </c>
      <c r="B137" t="s">
        <v>35</v>
      </c>
      <c r="C137" t="s">
        <v>364</v>
      </c>
      <c r="D137" t="s">
        <v>365</v>
      </c>
      <c r="E137" s="5" t="s">
        <v>38</v>
      </c>
      <c r="F137" t="s">
        <v>17</v>
      </c>
      <c r="G137" s="5" t="s">
        <v>18</v>
      </c>
      <c r="H137" s="5" t="s">
        <v>46</v>
      </c>
      <c r="I137" s="5" t="s">
        <v>20</v>
      </c>
      <c r="J137" s="1">
        <v>45904</v>
      </c>
      <c r="K137" s="5" t="s">
        <v>17</v>
      </c>
      <c r="L137">
        <v>2025</v>
      </c>
    </row>
    <row r="138" spans="1:12" hidden="1" x14ac:dyDescent="0.35">
      <c r="A138" t="s">
        <v>205</v>
      </c>
      <c r="B138" t="s">
        <v>13</v>
      </c>
      <c r="C138" t="s">
        <v>366</v>
      </c>
      <c r="D138" t="s">
        <v>367</v>
      </c>
      <c r="E138" s="5" t="s">
        <v>33</v>
      </c>
      <c r="F138" t="s">
        <v>17</v>
      </c>
      <c r="G138" s="5" t="s">
        <v>93</v>
      </c>
      <c r="H138" s="5" t="s">
        <v>19</v>
      </c>
      <c r="I138" s="5" t="s">
        <v>20</v>
      </c>
      <c r="J138" s="1">
        <v>45904</v>
      </c>
      <c r="K138" s="5" t="s">
        <v>17</v>
      </c>
      <c r="L138">
        <v>2025</v>
      </c>
    </row>
    <row r="139" spans="1:12" hidden="1" x14ac:dyDescent="0.35">
      <c r="A139" t="s">
        <v>34</v>
      </c>
      <c r="B139" t="s">
        <v>35</v>
      </c>
      <c r="C139" t="s">
        <v>368</v>
      </c>
      <c r="D139" t="s">
        <v>369</v>
      </c>
      <c r="E139" s="5" t="s">
        <v>38</v>
      </c>
      <c r="F139" t="s">
        <v>17</v>
      </c>
      <c r="G139" s="5" t="s">
        <v>43</v>
      </c>
      <c r="H139" s="5" t="s">
        <v>46</v>
      </c>
      <c r="I139" s="5" t="s">
        <v>20</v>
      </c>
      <c r="J139" s="1">
        <v>45903</v>
      </c>
      <c r="K139" s="5" t="s">
        <v>17</v>
      </c>
      <c r="L139">
        <v>2025</v>
      </c>
    </row>
    <row r="140" spans="1:12" hidden="1" x14ac:dyDescent="0.35">
      <c r="A140" t="s">
        <v>34</v>
      </c>
      <c r="B140" t="s">
        <v>35</v>
      </c>
      <c r="C140" t="s">
        <v>370</v>
      </c>
      <c r="D140" t="s">
        <v>371</v>
      </c>
      <c r="E140" s="5" t="s">
        <v>38</v>
      </c>
      <c r="F140" t="s">
        <v>17</v>
      </c>
      <c r="G140" s="5" t="s">
        <v>24</v>
      </c>
      <c r="H140" s="5" t="s">
        <v>46</v>
      </c>
      <c r="I140" s="5" t="s">
        <v>20</v>
      </c>
      <c r="J140" s="1">
        <v>45902</v>
      </c>
      <c r="K140" s="5" t="s">
        <v>17</v>
      </c>
      <c r="L140">
        <v>2025</v>
      </c>
    </row>
    <row r="141" spans="1:12" hidden="1" x14ac:dyDescent="0.35">
      <c r="A141" t="s">
        <v>205</v>
      </c>
      <c r="B141" t="s">
        <v>13</v>
      </c>
      <c r="C141" t="s">
        <v>372</v>
      </c>
      <c r="D141" t="s">
        <v>373</v>
      </c>
      <c r="E141" s="5" t="s">
        <v>16</v>
      </c>
      <c r="F141" t="s">
        <v>17</v>
      </c>
      <c r="G141" s="5" t="s">
        <v>82</v>
      </c>
      <c r="H141" s="5" t="s">
        <v>18</v>
      </c>
      <c r="I141" s="5" t="s">
        <v>20</v>
      </c>
      <c r="J141" s="1">
        <v>45901</v>
      </c>
      <c r="K141" s="5" t="s">
        <v>17</v>
      </c>
      <c r="L141">
        <v>2025</v>
      </c>
    </row>
    <row r="142" spans="1:12" hidden="1" x14ac:dyDescent="0.35">
      <c r="A142" t="s">
        <v>69</v>
      </c>
      <c r="B142" t="s">
        <v>374</v>
      </c>
      <c r="C142" t="s">
        <v>375</v>
      </c>
      <c r="D142" t="s">
        <v>376</v>
      </c>
      <c r="E142" s="5" t="s">
        <v>377</v>
      </c>
      <c r="F142" t="s">
        <v>17</v>
      </c>
      <c r="G142" s="5" t="s">
        <v>18</v>
      </c>
      <c r="H142" s="5" t="s">
        <v>17</v>
      </c>
      <c r="I142" s="5" t="s">
        <v>78</v>
      </c>
      <c r="J142" s="1">
        <v>45898</v>
      </c>
      <c r="K142" t="s">
        <v>378</v>
      </c>
      <c r="L142">
        <v>2025</v>
      </c>
    </row>
    <row r="143" spans="1:12" hidden="1" x14ac:dyDescent="0.35">
      <c r="A143" t="s">
        <v>34</v>
      </c>
      <c r="B143" t="s">
        <v>35</v>
      </c>
      <c r="C143" t="s">
        <v>379</v>
      </c>
      <c r="D143" t="s">
        <v>380</v>
      </c>
      <c r="E143" s="5" t="s">
        <v>38</v>
      </c>
      <c r="F143" t="s">
        <v>17</v>
      </c>
      <c r="G143" s="35" t="s">
        <v>82</v>
      </c>
      <c r="H143" s="35" t="s">
        <v>24</v>
      </c>
      <c r="I143" s="5" t="s">
        <v>20</v>
      </c>
      <c r="J143" s="1">
        <v>45897</v>
      </c>
      <c r="K143" s="5" t="s">
        <v>17</v>
      </c>
      <c r="L143">
        <v>2025</v>
      </c>
    </row>
    <row r="144" spans="1:12" hidden="1" x14ac:dyDescent="0.35">
      <c r="A144" t="s">
        <v>69</v>
      </c>
      <c r="B144" t="s">
        <v>233</v>
      </c>
      <c r="C144" t="s">
        <v>381</v>
      </c>
      <c r="D144" t="s">
        <v>382</v>
      </c>
      <c r="E144" s="5" t="s">
        <v>148</v>
      </c>
      <c r="F144" t="s">
        <v>383</v>
      </c>
      <c r="G144" s="35" t="s">
        <v>150</v>
      </c>
      <c r="H144" s="35" t="s">
        <v>46</v>
      </c>
      <c r="I144" s="5" t="s">
        <v>20</v>
      </c>
      <c r="J144" s="1">
        <v>45896</v>
      </c>
      <c r="K144" t="s">
        <v>384</v>
      </c>
      <c r="L144">
        <v>2025</v>
      </c>
    </row>
    <row r="145" spans="1:12" hidden="1" x14ac:dyDescent="0.35">
      <c r="A145" t="s">
        <v>34</v>
      </c>
      <c r="B145" t="s">
        <v>35</v>
      </c>
      <c r="C145" t="s">
        <v>385</v>
      </c>
      <c r="D145" t="s">
        <v>386</v>
      </c>
      <c r="E145" s="5" t="s">
        <v>38</v>
      </c>
      <c r="F145" t="s">
        <v>17</v>
      </c>
      <c r="G145" s="35" t="s">
        <v>82</v>
      </c>
      <c r="H145" s="35" t="s">
        <v>46</v>
      </c>
      <c r="I145" s="5" t="s">
        <v>20</v>
      </c>
      <c r="J145" s="1">
        <v>45896</v>
      </c>
      <c r="K145" s="5" t="s">
        <v>17</v>
      </c>
      <c r="L145">
        <v>2025</v>
      </c>
    </row>
    <row r="146" spans="1:12" hidden="1" x14ac:dyDescent="0.35">
      <c r="A146" t="s">
        <v>34</v>
      </c>
      <c r="B146" t="s">
        <v>35</v>
      </c>
      <c r="C146" t="s">
        <v>387</v>
      </c>
      <c r="D146" t="s">
        <v>388</v>
      </c>
      <c r="E146" s="5" t="s">
        <v>38</v>
      </c>
      <c r="F146" t="s">
        <v>17</v>
      </c>
      <c r="G146" s="35" t="s">
        <v>42</v>
      </c>
      <c r="H146" s="35" t="s">
        <v>24</v>
      </c>
      <c r="I146" s="5" t="s">
        <v>20</v>
      </c>
      <c r="J146" s="1">
        <v>45895</v>
      </c>
      <c r="K146" s="5" t="s">
        <v>17</v>
      </c>
      <c r="L146">
        <v>2025</v>
      </c>
    </row>
    <row r="147" spans="1:12" hidden="1" x14ac:dyDescent="0.35">
      <c r="A147" t="s">
        <v>205</v>
      </c>
      <c r="B147" t="s">
        <v>13</v>
      </c>
      <c r="C147" t="s">
        <v>389</v>
      </c>
      <c r="D147" t="s">
        <v>390</v>
      </c>
      <c r="E147" s="5" t="s">
        <v>33</v>
      </c>
      <c r="F147" t="s">
        <v>17</v>
      </c>
      <c r="G147" s="5" t="s">
        <v>18</v>
      </c>
      <c r="H147" s="5" t="s">
        <v>24</v>
      </c>
      <c r="I147" s="5" t="s">
        <v>20</v>
      </c>
      <c r="J147" s="1">
        <v>45890</v>
      </c>
      <c r="K147" s="5" t="s">
        <v>17</v>
      </c>
      <c r="L147">
        <v>2025</v>
      </c>
    </row>
    <row r="148" spans="1:12" hidden="1" x14ac:dyDescent="0.35">
      <c r="A148" t="s">
        <v>34</v>
      </c>
      <c r="B148" t="s">
        <v>35</v>
      </c>
      <c r="C148" t="s">
        <v>391</v>
      </c>
      <c r="D148" t="s">
        <v>392</v>
      </c>
      <c r="E148" s="5" t="s">
        <v>38</v>
      </c>
      <c r="F148" t="s">
        <v>17</v>
      </c>
      <c r="G148" s="5" t="s">
        <v>46</v>
      </c>
      <c r="H148" s="5" t="s">
        <v>82</v>
      </c>
      <c r="I148" s="5" t="s">
        <v>20</v>
      </c>
      <c r="J148" s="1">
        <v>45890</v>
      </c>
      <c r="K148" s="5" t="s">
        <v>17</v>
      </c>
      <c r="L148">
        <v>2025</v>
      </c>
    </row>
    <row r="149" spans="1:12" hidden="1" x14ac:dyDescent="0.35">
      <c r="A149" t="s">
        <v>69</v>
      </c>
      <c r="B149" t="s">
        <v>70</v>
      </c>
      <c r="C149" t="s">
        <v>393</v>
      </c>
      <c r="D149" t="s">
        <v>394</v>
      </c>
      <c r="E149" s="5" t="s">
        <v>73</v>
      </c>
      <c r="F149" t="s">
        <v>17</v>
      </c>
      <c r="G149" s="35" t="s">
        <v>46</v>
      </c>
      <c r="H149" s="35" t="s">
        <v>23</v>
      </c>
      <c r="I149" s="5" t="s">
        <v>20</v>
      </c>
      <c r="J149" s="1">
        <v>45889</v>
      </c>
      <c r="K149" s="5" t="s">
        <v>17</v>
      </c>
      <c r="L149">
        <v>2025</v>
      </c>
    </row>
    <row r="150" spans="1:12" hidden="1" x14ac:dyDescent="0.35">
      <c r="A150" t="s">
        <v>34</v>
      </c>
      <c r="B150" t="s">
        <v>35</v>
      </c>
      <c r="C150" t="s">
        <v>395</v>
      </c>
      <c r="D150" t="s">
        <v>396</v>
      </c>
      <c r="E150" s="5" t="s">
        <v>38</v>
      </c>
      <c r="F150" t="s">
        <v>17</v>
      </c>
      <c r="G150" s="5" t="s">
        <v>93</v>
      </c>
      <c r="H150" s="5" t="s">
        <v>46</v>
      </c>
      <c r="I150" s="5" t="s">
        <v>20</v>
      </c>
      <c r="J150" s="1">
        <v>45888</v>
      </c>
      <c r="K150" s="5" t="s">
        <v>17</v>
      </c>
      <c r="L150">
        <v>2025</v>
      </c>
    </row>
    <row r="151" spans="1:12" hidden="1" x14ac:dyDescent="0.35">
      <c r="A151" t="s">
        <v>205</v>
      </c>
      <c r="B151" t="s">
        <v>13</v>
      </c>
      <c r="C151" t="s">
        <v>397</v>
      </c>
      <c r="D151" t="s">
        <v>398</v>
      </c>
      <c r="E151" s="5" t="s">
        <v>16</v>
      </c>
      <c r="F151" t="s">
        <v>17</v>
      </c>
      <c r="G151" s="5" t="s">
        <v>18</v>
      </c>
      <c r="H151" s="5" t="s">
        <v>23</v>
      </c>
      <c r="I151" s="5" t="s">
        <v>78</v>
      </c>
      <c r="J151" s="1">
        <v>45887</v>
      </c>
      <c r="K151" s="5" t="s">
        <v>17</v>
      </c>
      <c r="L151">
        <v>2025</v>
      </c>
    </row>
    <row r="152" spans="1:12" hidden="1" x14ac:dyDescent="0.35">
      <c r="A152" t="s">
        <v>34</v>
      </c>
      <c r="B152" t="s">
        <v>35</v>
      </c>
      <c r="C152" t="s">
        <v>399</v>
      </c>
      <c r="D152" t="s">
        <v>400</v>
      </c>
      <c r="E152" s="5" t="s">
        <v>38</v>
      </c>
      <c r="F152" t="s">
        <v>17</v>
      </c>
      <c r="G152" s="5" t="s">
        <v>39</v>
      </c>
      <c r="H152" s="5" t="s">
        <v>23</v>
      </c>
      <c r="I152" s="5" t="s">
        <v>20</v>
      </c>
      <c r="J152" s="1">
        <v>45887</v>
      </c>
      <c r="K152" s="5" t="s">
        <v>17</v>
      </c>
      <c r="L152">
        <v>2025</v>
      </c>
    </row>
    <row r="153" spans="1:12" hidden="1" x14ac:dyDescent="0.35">
      <c r="A153" t="s">
        <v>205</v>
      </c>
      <c r="B153" t="s">
        <v>13</v>
      </c>
      <c r="C153" t="s">
        <v>401</v>
      </c>
      <c r="D153" t="s">
        <v>402</v>
      </c>
      <c r="E153" s="5" t="s">
        <v>33</v>
      </c>
      <c r="F153" t="s">
        <v>17</v>
      </c>
      <c r="G153" s="5" t="s">
        <v>24</v>
      </c>
      <c r="H153" s="5" t="s">
        <v>403</v>
      </c>
      <c r="I153" s="5" t="s">
        <v>20</v>
      </c>
      <c r="J153" s="1">
        <v>45883</v>
      </c>
      <c r="K153" s="5" t="s">
        <v>17</v>
      </c>
      <c r="L153">
        <v>2025</v>
      </c>
    </row>
    <row r="154" spans="1:12" hidden="1" x14ac:dyDescent="0.35">
      <c r="A154" t="s">
        <v>34</v>
      </c>
      <c r="B154" t="s">
        <v>35</v>
      </c>
      <c r="C154" t="s">
        <v>404</v>
      </c>
      <c r="D154" t="s">
        <v>405</v>
      </c>
      <c r="E154" s="5" t="s">
        <v>38</v>
      </c>
      <c r="F154" t="s">
        <v>17</v>
      </c>
      <c r="G154" s="5" t="s">
        <v>46</v>
      </c>
      <c r="H154" s="5" t="s">
        <v>403</v>
      </c>
      <c r="I154" s="5" t="s">
        <v>20</v>
      </c>
      <c r="J154" s="1">
        <v>45883</v>
      </c>
      <c r="K154" s="5" t="s">
        <v>17</v>
      </c>
      <c r="L154">
        <v>2025</v>
      </c>
    </row>
    <row r="155" spans="1:12" hidden="1" x14ac:dyDescent="0.35">
      <c r="A155" t="s">
        <v>69</v>
      </c>
      <c r="B155" t="s">
        <v>129</v>
      </c>
      <c r="C155" t="s">
        <v>406</v>
      </c>
      <c r="D155" t="s">
        <v>407</v>
      </c>
      <c r="E155" s="5" t="s">
        <v>17</v>
      </c>
      <c r="F155" t="s">
        <v>17</v>
      </c>
      <c r="G155" s="5" t="s">
        <v>77</v>
      </c>
      <c r="H155" s="5" t="s">
        <v>17</v>
      </c>
      <c r="I155" s="5" t="s">
        <v>20</v>
      </c>
      <c r="J155" s="1">
        <v>45882</v>
      </c>
      <c r="K155" s="5" t="s">
        <v>17</v>
      </c>
      <c r="L155">
        <v>2025</v>
      </c>
    </row>
    <row r="156" spans="1:12" hidden="1" x14ac:dyDescent="0.35">
      <c r="A156" t="s">
        <v>34</v>
      </c>
      <c r="B156" t="s">
        <v>35</v>
      </c>
      <c r="C156" t="s">
        <v>408</v>
      </c>
      <c r="D156" t="s">
        <v>409</v>
      </c>
      <c r="E156" s="5" t="s">
        <v>38</v>
      </c>
      <c r="F156" t="s">
        <v>17</v>
      </c>
      <c r="G156" s="5" t="s">
        <v>23</v>
      </c>
      <c r="H156" s="5" t="s">
        <v>18</v>
      </c>
      <c r="I156" s="5" t="s">
        <v>20</v>
      </c>
      <c r="J156" s="1">
        <v>45882</v>
      </c>
      <c r="K156" s="5" t="s">
        <v>17</v>
      </c>
      <c r="L156">
        <v>2025</v>
      </c>
    </row>
    <row r="157" spans="1:12" hidden="1" x14ac:dyDescent="0.35">
      <c r="A157" t="s">
        <v>69</v>
      </c>
      <c r="B157" t="s">
        <v>206</v>
      </c>
      <c r="C157" t="s">
        <v>410</v>
      </c>
      <c r="D157" t="s">
        <v>411</v>
      </c>
      <c r="E157" s="5" t="s">
        <v>17</v>
      </c>
      <c r="F157" t="s">
        <v>17</v>
      </c>
      <c r="G157" s="5" t="s">
        <v>150</v>
      </c>
      <c r="H157" s="5" t="s">
        <v>42</v>
      </c>
      <c r="I157" s="5" t="s">
        <v>78</v>
      </c>
      <c r="J157" s="1">
        <v>45881</v>
      </c>
      <c r="K157" t="s">
        <v>412</v>
      </c>
      <c r="L157">
        <v>2025</v>
      </c>
    </row>
    <row r="158" spans="1:12" hidden="1" x14ac:dyDescent="0.35">
      <c r="A158" t="s">
        <v>34</v>
      </c>
      <c r="B158" t="s">
        <v>35</v>
      </c>
      <c r="C158" t="s">
        <v>413</v>
      </c>
      <c r="D158" t="s">
        <v>414</v>
      </c>
      <c r="E158" s="5" t="s">
        <v>38</v>
      </c>
      <c r="F158" t="s">
        <v>17</v>
      </c>
      <c r="G158" s="5" t="s">
        <v>23</v>
      </c>
      <c r="H158" s="5" t="s">
        <v>19</v>
      </c>
      <c r="I158" s="5" t="s">
        <v>20</v>
      </c>
      <c r="J158" s="1">
        <v>45880</v>
      </c>
      <c r="K158" s="5" t="s">
        <v>17</v>
      </c>
      <c r="L158">
        <v>2025</v>
      </c>
    </row>
    <row r="159" spans="1:12" hidden="1" x14ac:dyDescent="0.35">
      <c r="A159" t="s">
        <v>205</v>
      </c>
      <c r="B159" t="s">
        <v>13</v>
      </c>
      <c r="C159" t="s">
        <v>415</v>
      </c>
      <c r="D159" t="s">
        <v>416</v>
      </c>
      <c r="E159" s="5" t="s">
        <v>28</v>
      </c>
      <c r="F159" t="s">
        <v>17</v>
      </c>
      <c r="G159" s="5" t="s">
        <v>150</v>
      </c>
      <c r="H159" s="5" t="s">
        <v>42</v>
      </c>
      <c r="I159" s="5" t="s">
        <v>20</v>
      </c>
      <c r="J159" s="1">
        <v>45876</v>
      </c>
      <c r="K159" t="s">
        <v>417</v>
      </c>
      <c r="L159">
        <v>2025</v>
      </c>
    </row>
    <row r="160" spans="1:12" hidden="1" x14ac:dyDescent="0.35">
      <c r="A160" t="s">
        <v>69</v>
      </c>
      <c r="B160" t="s">
        <v>206</v>
      </c>
      <c r="C160" t="s">
        <v>418</v>
      </c>
      <c r="D160" t="s">
        <v>419</v>
      </c>
      <c r="E160" s="5" t="s">
        <v>17</v>
      </c>
      <c r="F160" t="s">
        <v>17</v>
      </c>
      <c r="G160" s="5" t="s">
        <v>18</v>
      </c>
      <c r="H160" s="5" t="s">
        <v>19</v>
      </c>
      <c r="I160" s="5" t="s">
        <v>78</v>
      </c>
      <c r="J160" s="1">
        <v>45876</v>
      </c>
      <c r="K160" t="s">
        <v>420</v>
      </c>
      <c r="L160">
        <v>2025</v>
      </c>
    </row>
    <row r="161" spans="1:12" hidden="1" x14ac:dyDescent="0.35">
      <c r="A161" t="s">
        <v>205</v>
      </c>
      <c r="B161" t="s">
        <v>13</v>
      </c>
      <c r="C161" t="s">
        <v>421</v>
      </c>
      <c r="D161" t="s">
        <v>422</v>
      </c>
      <c r="E161" s="5" t="s">
        <v>33</v>
      </c>
      <c r="F161" t="s">
        <v>17</v>
      </c>
      <c r="G161" s="5" t="s">
        <v>93</v>
      </c>
      <c r="H161" s="5" t="s">
        <v>18</v>
      </c>
      <c r="I161" s="5" t="s">
        <v>20</v>
      </c>
      <c r="J161" s="1">
        <v>45876</v>
      </c>
      <c r="K161" s="5" t="s">
        <v>17</v>
      </c>
      <c r="L161">
        <v>2025</v>
      </c>
    </row>
    <row r="162" spans="1:12" hidden="1" x14ac:dyDescent="0.35">
      <c r="A162" t="s">
        <v>69</v>
      </c>
      <c r="B162" t="s">
        <v>233</v>
      </c>
      <c r="C162" t="s">
        <v>423</v>
      </c>
      <c r="D162" t="s">
        <v>424</v>
      </c>
      <c r="E162" s="5" t="s">
        <v>148</v>
      </c>
      <c r="F162" t="s">
        <v>383</v>
      </c>
      <c r="G162" s="5" t="s">
        <v>23</v>
      </c>
      <c r="H162" s="5" t="s">
        <v>24</v>
      </c>
      <c r="I162" s="5" t="s">
        <v>20</v>
      </c>
      <c r="J162" s="1">
        <v>45875</v>
      </c>
      <c r="K162" t="s">
        <v>425</v>
      </c>
      <c r="L162">
        <v>2025</v>
      </c>
    </row>
    <row r="163" spans="1:12" hidden="1" x14ac:dyDescent="0.35">
      <c r="A163" t="s">
        <v>34</v>
      </c>
      <c r="B163" t="s">
        <v>35</v>
      </c>
      <c r="C163" t="s">
        <v>426</v>
      </c>
      <c r="D163" t="s">
        <v>427</v>
      </c>
      <c r="E163" s="5" t="s">
        <v>38</v>
      </c>
      <c r="F163" t="s">
        <v>17</v>
      </c>
      <c r="G163" s="5" t="s">
        <v>403</v>
      </c>
      <c r="H163" s="5" t="s">
        <v>23</v>
      </c>
      <c r="I163" s="5" t="s">
        <v>20</v>
      </c>
      <c r="J163" s="1">
        <v>45875</v>
      </c>
      <c r="K163" s="5" t="s">
        <v>17</v>
      </c>
      <c r="L163">
        <v>2025</v>
      </c>
    </row>
    <row r="164" spans="1:12" hidden="1" x14ac:dyDescent="0.35">
      <c r="A164" t="s">
        <v>205</v>
      </c>
      <c r="B164" t="s">
        <v>13</v>
      </c>
      <c r="C164" t="s">
        <v>428</v>
      </c>
      <c r="D164" t="s">
        <v>429</v>
      </c>
      <c r="E164" s="5" t="s">
        <v>33</v>
      </c>
      <c r="F164" t="s">
        <v>17</v>
      </c>
      <c r="G164" s="5" t="s">
        <v>43</v>
      </c>
      <c r="H164" s="5" t="s">
        <v>46</v>
      </c>
      <c r="I164" s="5" t="s">
        <v>20</v>
      </c>
      <c r="J164" s="1">
        <v>45873</v>
      </c>
      <c r="K164" s="5" t="s">
        <v>17</v>
      </c>
      <c r="L164">
        <v>2025</v>
      </c>
    </row>
    <row r="165" spans="1:12" hidden="1" x14ac:dyDescent="0.35">
      <c r="A165" t="s">
        <v>34</v>
      </c>
      <c r="B165" t="s">
        <v>35</v>
      </c>
      <c r="C165" t="s">
        <v>430</v>
      </c>
      <c r="D165" t="s">
        <v>431</v>
      </c>
      <c r="E165" s="5" t="s">
        <v>38</v>
      </c>
      <c r="F165" t="s">
        <v>17</v>
      </c>
      <c r="G165" s="5" t="s">
        <v>43</v>
      </c>
      <c r="H165" s="5" t="s">
        <v>39</v>
      </c>
      <c r="I165" s="5" t="s">
        <v>20</v>
      </c>
      <c r="J165" s="1">
        <v>45873</v>
      </c>
      <c r="K165" s="5" t="s">
        <v>17</v>
      </c>
      <c r="L165">
        <v>2025</v>
      </c>
    </row>
    <row r="166" spans="1:12" hidden="1" x14ac:dyDescent="0.35">
      <c r="A166" t="s">
        <v>205</v>
      </c>
      <c r="B166" t="s">
        <v>13</v>
      </c>
      <c r="C166" t="s">
        <v>432</v>
      </c>
      <c r="D166" t="s">
        <v>433</v>
      </c>
      <c r="E166" s="5" t="s">
        <v>16</v>
      </c>
      <c r="F166" t="s">
        <v>17</v>
      </c>
      <c r="G166" s="5" t="s">
        <v>46</v>
      </c>
      <c r="H166" s="5" t="s">
        <v>43</v>
      </c>
      <c r="I166" s="5" t="s">
        <v>20</v>
      </c>
      <c r="J166" s="1">
        <v>45870</v>
      </c>
      <c r="K166" s="5" t="s">
        <v>17</v>
      </c>
      <c r="L166">
        <v>2025</v>
      </c>
    </row>
    <row r="167" spans="1:12" hidden="1" x14ac:dyDescent="0.35">
      <c r="A167" t="s">
        <v>69</v>
      </c>
      <c r="B167" t="s">
        <v>233</v>
      </c>
      <c r="C167" t="s">
        <v>434</v>
      </c>
      <c r="D167" t="s">
        <v>435</v>
      </c>
      <c r="E167" s="5" t="s">
        <v>148</v>
      </c>
      <c r="F167" t="s">
        <v>383</v>
      </c>
      <c r="G167" s="5" t="s">
        <v>23</v>
      </c>
      <c r="H167" s="5" t="s">
        <v>42</v>
      </c>
      <c r="I167" s="5" t="s">
        <v>20</v>
      </c>
      <c r="J167" s="1">
        <v>45869</v>
      </c>
      <c r="K167" t="s">
        <v>436</v>
      </c>
      <c r="L167">
        <v>2025</v>
      </c>
    </row>
    <row r="168" spans="1:12" hidden="1" x14ac:dyDescent="0.35">
      <c r="A168" t="s">
        <v>34</v>
      </c>
      <c r="B168" t="s">
        <v>35</v>
      </c>
      <c r="C168" t="s">
        <v>437</v>
      </c>
      <c r="D168" t="s">
        <v>438</v>
      </c>
      <c r="E168" s="5" t="s">
        <v>38</v>
      </c>
      <c r="F168" t="s">
        <v>17</v>
      </c>
      <c r="G168" s="5" t="s">
        <v>18</v>
      </c>
      <c r="H168" s="5" t="s">
        <v>23</v>
      </c>
      <c r="I168" s="5" t="s">
        <v>78</v>
      </c>
      <c r="J168" s="1">
        <v>45869</v>
      </c>
      <c r="K168" t="s">
        <v>439</v>
      </c>
      <c r="L168">
        <v>2025</v>
      </c>
    </row>
    <row r="169" spans="1:12" hidden="1" x14ac:dyDescent="0.35">
      <c r="A169" t="s">
        <v>34</v>
      </c>
      <c r="B169" t="s">
        <v>35</v>
      </c>
      <c r="C169" t="s">
        <v>440</v>
      </c>
      <c r="D169" t="s">
        <v>441</v>
      </c>
      <c r="E169" s="5" t="s">
        <v>38</v>
      </c>
      <c r="F169" t="s">
        <v>17</v>
      </c>
      <c r="G169" s="5" t="s">
        <v>92</v>
      </c>
      <c r="H169" s="5" t="s">
        <v>46</v>
      </c>
      <c r="I169" s="5" t="s">
        <v>20</v>
      </c>
      <c r="J169" s="1">
        <v>45868</v>
      </c>
      <c r="K169" s="5" t="s">
        <v>17</v>
      </c>
      <c r="L169">
        <v>2025</v>
      </c>
    </row>
    <row r="170" spans="1:12" hidden="1" x14ac:dyDescent="0.35">
      <c r="A170" t="s">
        <v>69</v>
      </c>
      <c r="B170" t="s">
        <v>233</v>
      </c>
      <c r="C170" t="s">
        <v>442</v>
      </c>
      <c r="D170" t="s">
        <v>443</v>
      </c>
      <c r="E170" s="5" t="s">
        <v>148</v>
      </c>
      <c r="F170" t="s">
        <v>383</v>
      </c>
      <c r="G170" s="5" t="s">
        <v>46</v>
      </c>
      <c r="H170" s="5" t="s">
        <v>18</v>
      </c>
      <c r="I170" s="5" t="s">
        <v>20</v>
      </c>
      <c r="J170" s="1">
        <v>45867</v>
      </c>
      <c r="K170" t="s">
        <v>444</v>
      </c>
      <c r="L170">
        <v>2025</v>
      </c>
    </row>
    <row r="171" spans="1:12" hidden="1" x14ac:dyDescent="0.35">
      <c r="A171" t="s">
        <v>69</v>
      </c>
      <c r="B171" t="s">
        <v>233</v>
      </c>
      <c r="C171" t="s">
        <v>445</v>
      </c>
      <c r="D171" t="s">
        <v>446</v>
      </c>
      <c r="E171" s="5" t="s">
        <v>148</v>
      </c>
      <c r="F171" t="s">
        <v>445</v>
      </c>
      <c r="G171" s="5" t="s">
        <v>23</v>
      </c>
      <c r="H171" s="5" t="s">
        <v>17</v>
      </c>
      <c r="I171" s="5" t="s">
        <v>20</v>
      </c>
      <c r="J171" s="1">
        <v>45866</v>
      </c>
      <c r="K171" s="5" t="s">
        <v>447</v>
      </c>
      <c r="L171">
        <v>2025</v>
      </c>
    </row>
    <row r="172" spans="1:12" hidden="1" x14ac:dyDescent="0.35">
      <c r="A172" t="s">
        <v>69</v>
      </c>
      <c r="B172" t="s">
        <v>206</v>
      </c>
      <c r="C172" t="s">
        <v>448</v>
      </c>
      <c r="D172" t="s">
        <v>449</v>
      </c>
      <c r="E172" s="5" t="s">
        <v>17</v>
      </c>
      <c r="F172" t="s">
        <v>17</v>
      </c>
      <c r="G172" s="5" t="s">
        <v>18</v>
      </c>
      <c r="H172" s="5" t="s">
        <v>82</v>
      </c>
      <c r="I172" s="5" t="s">
        <v>78</v>
      </c>
      <c r="J172" s="1">
        <v>45866</v>
      </c>
      <c r="K172" s="5" t="s">
        <v>450</v>
      </c>
      <c r="L172">
        <v>2025</v>
      </c>
    </row>
    <row r="173" spans="1:12" hidden="1" x14ac:dyDescent="0.35">
      <c r="A173" t="s">
        <v>34</v>
      </c>
      <c r="B173" t="s">
        <v>35</v>
      </c>
      <c r="C173" t="s">
        <v>451</v>
      </c>
      <c r="D173" t="s">
        <v>452</v>
      </c>
      <c r="E173" s="5" t="s">
        <v>38</v>
      </c>
      <c r="F173" t="s">
        <v>17</v>
      </c>
      <c r="G173" s="5" t="s">
        <v>23</v>
      </c>
      <c r="H173" s="5" t="s">
        <v>24</v>
      </c>
      <c r="I173" s="5" t="s">
        <v>20</v>
      </c>
      <c r="J173" s="1">
        <v>45866</v>
      </c>
      <c r="K173" s="5" t="s">
        <v>17</v>
      </c>
      <c r="L173">
        <v>2025</v>
      </c>
    </row>
    <row r="174" spans="1:12" hidden="1" x14ac:dyDescent="0.35">
      <c r="A174" t="s">
        <v>205</v>
      </c>
      <c r="B174" t="s">
        <v>13</v>
      </c>
      <c r="C174" t="s">
        <v>453</v>
      </c>
      <c r="D174" t="s">
        <v>454</v>
      </c>
      <c r="E174" s="5" t="s">
        <v>33</v>
      </c>
      <c r="F174" t="s">
        <v>17</v>
      </c>
      <c r="G174" s="5" t="s">
        <v>23</v>
      </c>
      <c r="H174" s="5" t="s">
        <v>24</v>
      </c>
      <c r="I174" s="5" t="s">
        <v>20</v>
      </c>
      <c r="J174" s="1">
        <v>45862</v>
      </c>
      <c r="K174" s="5" t="s">
        <v>17</v>
      </c>
      <c r="L174">
        <v>2025</v>
      </c>
    </row>
    <row r="175" spans="1:12" hidden="1" x14ac:dyDescent="0.35">
      <c r="A175" t="s">
        <v>34</v>
      </c>
      <c r="B175" t="s">
        <v>35</v>
      </c>
      <c r="C175" t="s">
        <v>455</v>
      </c>
      <c r="D175" t="s">
        <v>456</v>
      </c>
      <c r="E175" s="5" t="s">
        <v>38</v>
      </c>
      <c r="F175" t="s">
        <v>17</v>
      </c>
      <c r="G175" s="5" t="s">
        <v>403</v>
      </c>
      <c r="H175" s="5" t="s">
        <v>24</v>
      </c>
      <c r="I175" s="5" t="s">
        <v>78</v>
      </c>
      <c r="J175" s="1">
        <v>45862</v>
      </c>
      <c r="K175" s="5" t="s">
        <v>17</v>
      </c>
      <c r="L175">
        <v>2025</v>
      </c>
    </row>
    <row r="176" spans="1:12" hidden="1" x14ac:dyDescent="0.35">
      <c r="A176" t="s">
        <v>205</v>
      </c>
      <c r="B176" t="s">
        <v>13</v>
      </c>
      <c r="C176" t="s">
        <v>457</v>
      </c>
      <c r="D176" t="s">
        <v>458</v>
      </c>
      <c r="E176" s="5" t="s">
        <v>28</v>
      </c>
      <c r="F176" t="s">
        <v>17</v>
      </c>
      <c r="G176" s="5" t="s">
        <v>150</v>
      </c>
      <c r="H176" s="5" t="s">
        <v>24</v>
      </c>
      <c r="I176" s="5" t="s">
        <v>20</v>
      </c>
      <c r="J176" s="1">
        <v>45861</v>
      </c>
      <c r="K176" s="5" t="s">
        <v>459</v>
      </c>
      <c r="L176">
        <v>2025</v>
      </c>
    </row>
    <row r="177" spans="1:12" hidden="1" x14ac:dyDescent="0.35">
      <c r="A177" t="s">
        <v>34</v>
      </c>
      <c r="B177" t="s">
        <v>35</v>
      </c>
      <c r="C177" t="s">
        <v>460</v>
      </c>
      <c r="D177" t="s">
        <v>461</v>
      </c>
      <c r="E177" s="5" t="s">
        <v>38</v>
      </c>
      <c r="F177" t="s">
        <v>17</v>
      </c>
      <c r="G177" s="5" t="s">
        <v>24</v>
      </c>
      <c r="H177" s="5" t="s">
        <v>23</v>
      </c>
      <c r="I177" s="5" t="s">
        <v>20</v>
      </c>
      <c r="J177" s="1">
        <v>45861</v>
      </c>
      <c r="K177" s="5" t="s">
        <v>17</v>
      </c>
      <c r="L177">
        <v>2025</v>
      </c>
    </row>
    <row r="178" spans="1:12" hidden="1" x14ac:dyDescent="0.35">
      <c r="A178" t="s">
        <v>34</v>
      </c>
      <c r="B178" t="s">
        <v>35</v>
      </c>
      <c r="C178" t="s">
        <v>462</v>
      </c>
      <c r="D178" t="s">
        <v>463</v>
      </c>
      <c r="E178" s="5" t="s">
        <v>38</v>
      </c>
      <c r="F178" t="s">
        <v>17</v>
      </c>
      <c r="G178" s="5" t="s">
        <v>23</v>
      </c>
      <c r="H178" s="5" t="s">
        <v>24</v>
      </c>
      <c r="I178" s="5" t="s">
        <v>20</v>
      </c>
      <c r="J178" s="1">
        <v>45860</v>
      </c>
      <c r="K178" s="5" t="s">
        <v>17</v>
      </c>
      <c r="L178">
        <v>2025</v>
      </c>
    </row>
    <row r="179" spans="1:12" hidden="1" x14ac:dyDescent="0.35">
      <c r="A179" t="s">
        <v>34</v>
      </c>
      <c r="B179" t="s">
        <v>35</v>
      </c>
      <c r="C179" t="s">
        <v>464</v>
      </c>
      <c r="D179" t="s">
        <v>465</v>
      </c>
      <c r="E179" s="5" t="s">
        <v>38</v>
      </c>
      <c r="F179" t="s">
        <v>17</v>
      </c>
      <c r="G179" s="5" t="s">
        <v>24</v>
      </c>
      <c r="H179" s="5" t="s">
        <v>18</v>
      </c>
      <c r="I179" s="5" t="s">
        <v>20</v>
      </c>
      <c r="J179" s="1">
        <v>45857</v>
      </c>
      <c r="K179" s="5" t="s">
        <v>17</v>
      </c>
      <c r="L179">
        <v>2025</v>
      </c>
    </row>
    <row r="180" spans="1:12" hidden="1" x14ac:dyDescent="0.35">
      <c r="A180" t="s">
        <v>205</v>
      </c>
      <c r="B180" t="s">
        <v>13</v>
      </c>
      <c r="C180" t="s">
        <v>466</v>
      </c>
      <c r="D180" t="s">
        <v>467</v>
      </c>
      <c r="E180" s="5" t="s">
        <v>33</v>
      </c>
      <c r="F180" t="s">
        <v>17</v>
      </c>
      <c r="G180" s="5" t="s">
        <v>23</v>
      </c>
      <c r="H180" s="5" t="s">
        <v>24</v>
      </c>
      <c r="I180" s="5" t="s">
        <v>20</v>
      </c>
      <c r="J180" s="1">
        <v>45855</v>
      </c>
      <c r="K180" s="5" t="s">
        <v>17</v>
      </c>
      <c r="L180">
        <v>2025</v>
      </c>
    </row>
    <row r="181" spans="1:12" hidden="1" x14ac:dyDescent="0.35">
      <c r="A181" t="s">
        <v>34</v>
      </c>
      <c r="B181" t="s">
        <v>35</v>
      </c>
      <c r="C181" t="s">
        <v>468</v>
      </c>
      <c r="D181" t="s">
        <v>469</v>
      </c>
      <c r="E181" s="5" t="s">
        <v>38</v>
      </c>
      <c r="F181" t="s">
        <v>17</v>
      </c>
      <c r="G181" s="5" t="s">
        <v>18</v>
      </c>
      <c r="H181" s="5" t="s">
        <v>23</v>
      </c>
      <c r="I181" s="5" t="s">
        <v>78</v>
      </c>
      <c r="J181" s="1">
        <v>45855</v>
      </c>
      <c r="K181" s="5" t="s">
        <v>17</v>
      </c>
      <c r="L181">
        <v>2025</v>
      </c>
    </row>
    <row r="182" spans="1:12" hidden="1" x14ac:dyDescent="0.35">
      <c r="A182" t="s">
        <v>34</v>
      </c>
      <c r="B182" t="s">
        <v>35</v>
      </c>
      <c r="C182" t="s">
        <v>470</v>
      </c>
      <c r="D182" t="s">
        <v>471</v>
      </c>
      <c r="E182" s="5" t="s">
        <v>38</v>
      </c>
      <c r="F182" t="s">
        <v>17</v>
      </c>
      <c r="G182" s="5" t="s">
        <v>93</v>
      </c>
      <c r="H182" s="5" t="s">
        <v>23</v>
      </c>
      <c r="I182" s="5" t="s">
        <v>20</v>
      </c>
      <c r="J182" s="1">
        <v>45854</v>
      </c>
      <c r="K182" s="5" t="s">
        <v>17</v>
      </c>
      <c r="L182">
        <v>2025</v>
      </c>
    </row>
    <row r="183" spans="1:12" hidden="1" x14ac:dyDescent="0.35">
      <c r="A183" t="s">
        <v>69</v>
      </c>
      <c r="B183" t="s">
        <v>210</v>
      </c>
      <c r="C183" t="s">
        <v>472</v>
      </c>
      <c r="D183" t="s">
        <v>473</v>
      </c>
      <c r="E183" s="5" t="s">
        <v>17</v>
      </c>
      <c r="F183" t="s">
        <v>17</v>
      </c>
      <c r="G183" s="5" t="s">
        <v>23</v>
      </c>
      <c r="H183" s="5" t="s">
        <v>24</v>
      </c>
      <c r="I183" s="5" t="s">
        <v>20</v>
      </c>
      <c r="J183" s="1">
        <v>45853</v>
      </c>
      <c r="K183" s="5" t="s">
        <v>474</v>
      </c>
      <c r="L183">
        <v>2025</v>
      </c>
    </row>
    <row r="184" spans="1:12" hidden="1" x14ac:dyDescent="0.35">
      <c r="A184" t="s">
        <v>205</v>
      </c>
      <c r="B184" t="s">
        <v>13</v>
      </c>
      <c r="C184" t="s">
        <v>475</v>
      </c>
      <c r="D184" t="s">
        <v>476</v>
      </c>
      <c r="E184" s="5" t="s">
        <v>16</v>
      </c>
      <c r="F184" t="s">
        <v>17</v>
      </c>
      <c r="G184" s="5" t="s">
        <v>23</v>
      </c>
      <c r="H184" s="5" t="s">
        <v>24</v>
      </c>
      <c r="I184" s="5" t="s">
        <v>20</v>
      </c>
      <c r="J184" s="1">
        <v>45853</v>
      </c>
      <c r="K184" s="5" t="s">
        <v>17</v>
      </c>
      <c r="L184">
        <v>2025</v>
      </c>
    </row>
    <row r="185" spans="1:12" hidden="1" x14ac:dyDescent="0.35">
      <c r="A185" t="s">
        <v>69</v>
      </c>
      <c r="B185" t="s">
        <v>233</v>
      </c>
      <c r="C185" t="s">
        <v>477</v>
      </c>
      <c r="D185" t="s">
        <v>478</v>
      </c>
      <c r="E185" s="5" t="s">
        <v>148</v>
      </c>
      <c r="F185" t="s">
        <v>445</v>
      </c>
      <c r="G185" s="5" t="s">
        <v>42</v>
      </c>
      <c r="H185" s="5" t="s">
        <v>23</v>
      </c>
      <c r="I185" s="5" t="s">
        <v>20</v>
      </c>
      <c r="J185" s="1">
        <v>45852</v>
      </c>
      <c r="K185" s="5" t="s">
        <v>479</v>
      </c>
      <c r="L185">
        <v>2025</v>
      </c>
    </row>
    <row r="186" spans="1:12" hidden="1" x14ac:dyDescent="0.35">
      <c r="A186" t="s">
        <v>34</v>
      </c>
      <c r="B186" t="s">
        <v>35</v>
      </c>
      <c r="C186" t="s">
        <v>480</v>
      </c>
      <c r="D186" t="s">
        <v>481</v>
      </c>
      <c r="E186" s="5" t="s">
        <v>38</v>
      </c>
      <c r="F186" t="s">
        <v>17</v>
      </c>
      <c r="G186" s="5" t="s">
        <v>18</v>
      </c>
      <c r="H186" s="5" t="s">
        <v>23</v>
      </c>
      <c r="I186" s="5" t="s">
        <v>20</v>
      </c>
      <c r="J186" s="1">
        <v>45852</v>
      </c>
      <c r="K186" s="5" t="s">
        <v>17</v>
      </c>
      <c r="L186">
        <v>2025</v>
      </c>
    </row>
    <row r="187" spans="1:12" hidden="1" x14ac:dyDescent="0.35">
      <c r="A187" t="s">
        <v>205</v>
      </c>
      <c r="B187" t="s">
        <v>13</v>
      </c>
      <c r="C187" t="s">
        <v>482</v>
      </c>
      <c r="D187" t="s">
        <v>483</v>
      </c>
      <c r="E187" s="5" t="s">
        <v>33</v>
      </c>
      <c r="F187" t="s">
        <v>17</v>
      </c>
      <c r="G187" s="5" t="s">
        <v>24</v>
      </c>
      <c r="H187" s="5" t="s">
        <v>42</v>
      </c>
      <c r="I187" s="5" t="s">
        <v>20</v>
      </c>
      <c r="J187" s="1">
        <v>45848</v>
      </c>
      <c r="K187" s="5" t="s">
        <v>17</v>
      </c>
      <c r="L187">
        <v>2025</v>
      </c>
    </row>
    <row r="188" spans="1:12" hidden="1" x14ac:dyDescent="0.35">
      <c r="A188" t="s">
        <v>34</v>
      </c>
      <c r="B188" t="s">
        <v>35</v>
      </c>
      <c r="C188" t="s">
        <v>484</v>
      </c>
      <c r="D188" t="s">
        <v>485</v>
      </c>
      <c r="E188" s="5" t="s">
        <v>38</v>
      </c>
      <c r="F188" t="s">
        <v>17</v>
      </c>
      <c r="G188" s="5" t="s">
        <v>23</v>
      </c>
      <c r="H188" s="5" t="s">
        <v>42</v>
      </c>
      <c r="I188" s="5" t="s">
        <v>20</v>
      </c>
      <c r="J188" s="1">
        <v>45848</v>
      </c>
      <c r="K188" s="5" t="s">
        <v>17</v>
      </c>
      <c r="L188">
        <v>2025</v>
      </c>
    </row>
    <row r="189" spans="1:12" hidden="1" x14ac:dyDescent="0.35">
      <c r="A189" t="s">
        <v>34</v>
      </c>
      <c r="B189" t="s">
        <v>265</v>
      </c>
      <c r="C189" t="s">
        <v>486</v>
      </c>
      <c r="D189" t="s">
        <v>487</v>
      </c>
      <c r="E189" s="5" t="s">
        <v>38</v>
      </c>
      <c r="F189" t="s">
        <v>17</v>
      </c>
      <c r="G189" s="5" t="s">
        <v>150</v>
      </c>
      <c r="H189" s="5" t="s">
        <v>24</v>
      </c>
      <c r="I189" s="5" t="s">
        <v>20</v>
      </c>
      <c r="J189" s="1">
        <v>45846</v>
      </c>
      <c r="K189" s="5" t="s">
        <v>17</v>
      </c>
      <c r="L189">
        <v>2025</v>
      </c>
    </row>
    <row r="190" spans="1:12" hidden="1" x14ac:dyDescent="0.35">
      <c r="A190" t="s">
        <v>34</v>
      </c>
      <c r="B190" t="s">
        <v>35</v>
      </c>
      <c r="C190" t="s">
        <v>488</v>
      </c>
      <c r="D190" t="s">
        <v>489</v>
      </c>
      <c r="E190" s="5" t="s">
        <v>56</v>
      </c>
      <c r="F190" t="s">
        <v>17</v>
      </c>
      <c r="G190" s="5" t="s">
        <v>82</v>
      </c>
      <c r="H190" s="5" t="s">
        <v>57</v>
      </c>
      <c r="I190" s="5" t="s">
        <v>78</v>
      </c>
      <c r="J190" s="1">
        <v>45846</v>
      </c>
      <c r="K190" s="5" t="s">
        <v>490</v>
      </c>
      <c r="L190">
        <v>2025</v>
      </c>
    </row>
    <row r="191" spans="1:12" hidden="1" x14ac:dyDescent="0.35">
      <c r="A191" t="s">
        <v>69</v>
      </c>
      <c r="B191" t="s">
        <v>79</v>
      </c>
      <c r="C191" t="s">
        <v>491</v>
      </c>
      <c r="D191" t="s">
        <v>492</v>
      </c>
      <c r="E191" s="5" t="s">
        <v>17</v>
      </c>
      <c r="F191" t="s">
        <v>17</v>
      </c>
      <c r="G191" s="5" t="s">
        <v>49</v>
      </c>
      <c r="H191" s="5" t="s">
        <v>57</v>
      </c>
      <c r="I191" s="5" t="s">
        <v>78</v>
      </c>
      <c r="J191" s="1">
        <v>45841</v>
      </c>
      <c r="K191" s="5" t="s">
        <v>493</v>
      </c>
      <c r="L191">
        <v>2025</v>
      </c>
    </row>
    <row r="192" spans="1:12" hidden="1" x14ac:dyDescent="0.35">
      <c r="A192" t="s">
        <v>205</v>
      </c>
      <c r="B192" t="s">
        <v>13</v>
      </c>
      <c r="C192" t="s">
        <v>494</v>
      </c>
      <c r="D192" t="s">
        <v>495</v>
      </c>
      <c r="E192" s="5" t="s">
        <v>33</v>
      </c>
      <c r="F192" t="s">
        <v>17</v>
      </c>
      <c r="G192" s="5" t="s">
        <v>24</v>
      </c>
      <c r="H192" s="5" t="s">
        <v>42</v>
      </c>
      <c r="I192" s="5" t="s">
        <v>20</v>
      </c>
      <c r="J192" s="1">
        <v>45841</v>
      </c>
      <c r="K192" s="5" t="s">
        <v>17</v>
      </c>
      <c r="L192">
        <v>2025</v>
      </c>
    </row>
    <row r="193" spans="1:12" hidden="1" x14ac:dyDescent="0.35">
      <c r="A193" t="s">
        <v>34</v>
      </c>
      <c r="B193" t="s">
        <v>35</v>
      </c>
      <c r="C193" t="s">
        <v>496</v>
      </c>
      <c r="D193" t="s">
        <v>497</v>
      </c>
      <c r="E193" s="5" t="s">
        <v>38</v>
      </c>
      <c r="F193" t="s">
        <v>17</v>
      </c>
      <c r="G193" s="5" t="s">
        <v>43</v>
      </c>
      <c r="H193" s="5" t="s">
        <v>42</v>
      </c>
      <c r="I193" s="5" t="s">
        <v>20</v>
      </c>
      <c r="J193" s="1">
        <v>45841</v>
      </c>
      <c r="K193" s="5" t="s">
        <v>17</v>
      </c>
      <c r="L193">
        <v>2025</v>
      </c>
    </row>
    <row r="194" spans="1:12" hidden="1" x14ac:dyDescent="0.35">
      <c r="A194" t="s">
        <v>69</v>
      </c>
      <c r="B194" t="s">
        <v>210</v>
      </c>
      <c r="C194" t="s">
        <v>498</v>
      </c>
      <c r="D194" t="s">
        <v>499</v>
      </c>
      <c r="E194" s="5" t="s">
        <v>17</v>
      </c>
      <c r="F194" t="s">
        <v>17</v>
      </c>
      <c r="G194" s="5" t="s">
        <v>23</v>
      </c>
      <c r="H194" s="5" t="s">
        <v>18</v>
      </c>
      <c r="I194" s="5" t="s">
        <v>20</v>
      </c>
      <c r="J194" s="1">
        <v>45840</v>
      </c>
      <c r="K194" s="5" t="s">
        <v>500</v>
      </c>
      <c r="L194">
        <v>2025</v>
      </c>
    </row>
    <row r="195" spans="1:12" hidden="1" x14ac:dyDescent="0.35">
      <c r="A195" t="s">
        <v>205</v>
      </c>
      <c r="B195" t="s">
        <v>13</v>
      </c>
      <c r="C195" t="s">
        <v>501</v>
      </c>
      <c r="D195" t="s">
        <v>502</v>
      </c>
      <c r="E195" s="5" t="s">
        <v>16</v>
      </c>
      <c r="F195" t="s">
        <v>17</v>
      </c>
      <c r="G195" s="5" t="s">
        <v>46</v>
      </c>
      <c r="H195" s="5" t="s">
        <v>29</v>
      </c>
      <c r="I195" s="5" t="s">
        <v>20</v>
      </c>
      <c r="J195" s="1">
        <v>45839</v>
      </c>
      <c r="K195" s="5" t="s">
        <v>17</v>
      </c>
      <c r="L195">
        <v>2025</v>
      </c>
    </row>
    <row r="196" spans="1:12" hidden="1" x14ac:dyDescent="0.35">
      <c r="A196" t="s">
        <v>34</v>
      </c>
      <c r="B196" t="s">
        <v>35</v>
      </c>
      <c r="C196" t="s">
        <v>503</v>
      </c>
      <c r="D196" t="s">
        <v>504</v>
      </c>
      <c r="E196" s="5" t="s">
        <v>38</v>
      </c>
      <c r="F196" t="s">
        <v>17</v>
      </c>
      <c r="G196" s="5" t="s">
        <v>24</v>
      </c>
      <c r="H196" s="5" t="s">
        <v>23</v>
      </c>
      <c r="I196" s="5" t="s">
        <v>20</v>
      </c>
      <c r="J196" s="1">
        <v>45839</v>
      </c>
      <c r="K196" s="5" t="s">
        <v>17</v>
      </c>
      <c r="L196">
        <v>2025</v>
      </c>
    </row>
    <row r="197" spans="1:12" hidden="1" x14ac:dyDescent="0.35">
      <c r="A197" t="s">
        <v>34</v>
      </c>
      <c r="B197" t="s">
        <v>35</v>
      </c>
      <c r="C197" t="s">
        <v>505</v>
      </c>
      <c r="D197" t="s">
        <v>506</v>
      </c>
      <c r="E197" s="5" t="s">
        <v>38</v>
      </c>
      <c r="F197" t="s">
        <v>17</v>
      </c>
      <c r="G197" s="5" t="s">
        <v>57</v>
      </c>
      <c r="H197" s="5" t="s">
        <v>46</v>
      </c>
      <c r="I197" s="5" t="s">
        <v>20</v>
      </c>
      <c r="J197" s="1">
        <v>45838</v>
      </c>
      <c r="K197" s="5" t="s">
        <v>17</v>
      </c>
      <c r="L197">
        <v>2025</v>
      </c>
    </row>
    <row r="198" spans="1:12" hidden="1" x14ac:dyDescent="0.35">
      <c r="A198" t="s">
        <v>69</v>
      </c>
      <c r="B198" t="s">
        <v>210</v>
      </c>
      <c r="C198" t="s">
        <v>507</v>
      </c>
      <c r="D198" t="s">
        <v>508</v>
      </c>
      <c r="E198" s="5" t="s">
        <v>17</v>
      </c>
      <c r="F198" t="s">
        <v>17</v>
      </c>
      <c r="G198" s="5" t="s">
        <v>92</v>
      </c>
      <c r="H198" s="5" t="s">
        <v>57</v>
      </c>
      <c r="I198" s="5" t="s">
        <v>20</v>
      </c>
      <c r="J198" s="1">
        <v>45834</v>
      </c>
      <c r="K198" s="5" t="s">
        <v>509</v>
      </c>
      <c r="L198">
        <v>2025</v>
      </c>
    </row>
    <row r="199" spans="1:12" hidden="1" x14ac:dyDescent="0.35">
      <c r="A199" t="s">
        <v>34</v>
      </c>
      <c r="B199" t="s">
        <v>35</v>
      </c>
      <c r="C199" t="s">
        <v>510</v>
      </c>
      <c r="D199" t="s">
        <v>511</v>
      </c>
      <c r="E199" s="5" t="s">
        <v>38</v>
      </c>
      <c r="F199" t="s">
        <v>17</v>
      </c>
      <c r="G199" s="5" t="s">
        <v>43</v>
      </c>
      <c r="H199" s="5" t="s">
        <v>42</v>
      </c>
      <c r="I199" s="5" t="s">
        <v>20</v>
      </c>
      <c r="J199" s="1">
        <v>45833</v>
      </c>
      <c r="K199" s="5" t="s">
        <v>17</v>
      </c>
      <c r="L199">
        <v>2025</v>
      </c>
    </row>
    <row r="200" spans="1:12" hidden="1" x14ac:dyDescent="0.35">
      <c r="A200" t="s">
        <v>34</v>
      </c>
      <c r="B200" t="s">
        <v>35</v>
      </c>
      <c r="C200" t="s">
        <v>512</v>
      </c>
      <c r="D200" t="s">
        <v>513</v>
      </c>
      <c r="E200" s="5" t="s">
        <v>38</v>
      </c>
      <c r="F200" t="s">
        <v>17</v>
      </c>
      <c r="G200" s="5" t="s">
        <v>46</v>
      </c>
      <c r="H200" s="5" t="s">
        <v>23</v>
      </c>
      <c r="I200" s="5" t="s">
        <v>20</v>
      </c>
      <c r="J200" s="1">
        <v>45832</v>
      </c>
      <c r="K200" s="5" t="s">
        <v>17</v>
      </c>
      <c r="L200">
        <v>2025</v>
      </c>
    </row>
    <row r="201" spans="1:12" hidden="1" x14ac:dyDescent="0.35">
      <c r="A201" t="s">
        <v>69</v>
      </c>
      <c r="B201" t="s">
        <v>70</v>
      </c>
      <c r="C201" t="s">
        <v>514</v>
      </c>
      <c r="D201" t="s">
        <v>515</v>
      </c>
      <c r="E201" s="5" t="s">
        <v>73</v>
      </c>
      <c r="F201" t="s">
        <v>17</v>
      </c>
      <c r="G201" s="5" t="s">
        <v>23</v>
      </c>
      <c r="H201" s="5" t="s">
        <v>18</v>
      </c>
      <c r="I201" s="5" t="s">
        <v>20</v>
      </c>
      <c r="J201" s="1">
        <v>45831</v>
      </c>
      <c r="K201" s="5" t="s">
        <v>17</v>
      </c>
      <c r="L201">
        <v>2025</v>
      </c>
    </row>
    <row r="202" spans="1:12" hidden="1" x14ac:dyDescent="0.35">
      <c r="A202" t="s">
        <v>69</v>
      </c>
      <c r="B202" t="s">
        <v>233</v>
      </c>
      <c r="C202" t="s">
        <v>516</v>
      </c>
      <c r="D202" t="s">
        <v>517</v>
      </c>
      <c r="E202" s="5" t="s">
        <v>148</v>
      </c>
      <c r="F202" s="38" t="s">
        <v>518</v>
      </c>
      <c r="G202" s="5" t="s">
        <v>23</v>
      </c>
      <c r="H202" s="5" t="s">
        <v>17</v>
      </c>
      <c r="I202" s="5" t="s">
        <v>20</v>
      </c>
      <c r="J202" s="1">
        <v>45831</v>
      </c>
      <c r="K202" s="5" t="s">
        <v>519</v>
      </c>
      <c r="L202">
        <v>2025</v>
      </c>
    </row>
    <row r="203" spans="1:12" hidden="1" x14ac:dyDescent="0.35">
      <c r="A203" t="s">
        <v>69</v>
      </c>
      <c r="B203" t="s">
        <v>374</v>
      </c>
      <c r="C203" t="s">
        <v>520</v>
      </c>
      <c r="D203" t="s">
        <v>521</v>
      </c>
      <c r="E203" s="5" t="s">
        <v>377</v>
      </c>
      <c r="F203" t="s">
        <v>17</v>
      </c>
      <c r="G203" s="5" t="s">
        <v>18</v>
      </c>
      <c r="H203" s="5" t="s">
        <v>17</v>
      </c>
      <c r="I203" s="5" t="s">
        <v>78</v>
      </c>
      <c r="J203" s="1">
        <v>45831</v>
      </c>
      <c r="K203" s="5" t="s">
        <v>522</v>
      </c>
      <c r="L203">
        <v>2025</v>
      </c>
    </row>
    <row r="204" spans="1:12" hidden="1" x14ac:dyDescent="0.35">
      <c r="A204" t="s">
        <v>34</v>
      </c>
      <c r="B204" t="s">
        <v>35</v>
      </c>
      <c r="C204" t="s">
        <v>523</v>
      </c>
      <c r="D204" t="s">
        <v>524</v>
      </c>
      <c r="E204" s="5" t="s">
        <v>38</v>
      </c>
      <c r="F204" t="s">
        <v>17</v>
      </c>
      <c r="G204" s="5" t="s">
        <v>18</v>
      </c>
      <c r="H204" s="5" t="s">
        <v>23</v>
      </c>
      <c r="I204" s="5" t="s">
        <v>20</v>
      </c>
      <c r="J204" s="1">
        <v>45831</v>
      </c>
      <c r="K204" s="5" t="s">
        <v>17</v>
      </c>
      <c r="L204">
        <v>2025</v>
      </c>
    </row>
    <row r="205" spans="1:12" hidden="1" x14ac:dyDescent="0.35">
      <c r="A205" t="s">
        <v>34</v>
      </c>
      <c r="B205" t="s">
        <v>35</v>
      </c>
      <c r="C205" t="s">
        <v>525</v>
      </c>
      <c r="D205" t="s">
        <v>526</v>
      </c>
      <c r="E205" s="5" t="s">
        <v>38</v>
      </c>
      <c r="F205" t="s">
        <v>17</v>
      </c>
      <c r="G205" s="5" t="s">
        <v>23</v>
      </c>
      <c r="H205" s="5" t="s">
        <v>46</v>
      </c>
      <c r="I205" s="5" t="s">
        <v>20</v>
      </c>
      <c r="J205" s="1">
        <v>45828</v>
      </c>
      <c r="K205" s="5" t="s">
        <v>17</v>
      </c>
      <c r="L205">
        <v>2025</v>
      </c>
    </row>
    <row r="206" spans="1:12" hidden="1" x14ac:dyDescent="0.35">
      <c r="A206" t="s">
        <v>34</v>
      </c>
      <c r="B206" t="s">
        <v>35</v>
      </c>
      <c r="C206" t="s">
        <v>527</v>
      </c>
      <c r="D206" t="s">
        <v>528</v>
      </c>
      <c r="E206" s="5" t="s">
        <v>56</v>
      </c>
      <c r="F206" t="s">
        <v>17</v>
      </c>
      <c r="G206" s="5" t="s">
        <v>46</v>
      </c>
      <c r="H206" s="5" t="s">
        <v>42</v>
      </c>
      <c r="I206" s="5" t="s">
        <v>78</v>
      </c>
      <c r="J206" s="1">
        <v>45827</v>
      </c>
      <c r="K206" s="5" t="s">
        <v>17</v>
      </c>
      <c r="L206">
        <v>2025</v>
      </c>
    </row>
    <row r="207" spans="1:12" hidden="1" x14ac:dyDescent="0.35">
      <c r="A207" t="s">
        <v>34</v>
      </c>
      <c r="B207" t="s">
        <v>35</v>
      </c>
      <c r="C207" t="s">
        <v>529</v>
      </c>
      <c r="D207" t="s">
        <v>530</v>
      </c>
      <c r="E207" s="5" t="s">
        <v>38</v>
      </c>
      <c r="F207" t="s">
        <v>17</v>
      </c>
      <c r="G207" s="5" t="s">
        <v>46</v>
      </c>
      <c r="H207" s="5" t="s">
        <v>23</v>
      </c>
      <c r="I207" s="5" t="s">
        <v>78</v>
      </c>
      <c r="J207" s="1">
        <v>45826</v>
      </c>
      <c r="K207" s="5" t="s">
        <v>17</v>
      </c>
      <c r="L207">
        <v>2025</v>
      </c>
    </row>
    <row r="208" spans="1:12" hidden="1" x14ac:dyDescent="0.35">
      <c r="A208" t="s">
        <v>69</v>
      </c>
      <c r="B208" t="s">
        <v>79</v>
      </c>
      <c r="C208" t="s">
        <v>531</v>
      </c>
      <c r="D208" t="s">
        <v>532</v>
      </c>
      <c r="E208" s="5" t="s">
        <v>17</v>
      </c>
      <c r="F208" t="s">
        <v>17</v>
      </c>
      <c r="G208" s="5" t="s">
        <v>82</v>
      </c>
      <c r="H208" s="5" t="s">
        <v>46</v>
      </c>
      <c r="I208" s="5" t="s">
        <v>78</v>
      </c>
      <c r="J208" s="1">
        <v>45825</v>
      </c>
      <c r="K208" s="5" t="s">
        <v>533</v>
      </c>
      <c r="L208">
        <v>2025</v>
      </c>
    </row>
    <row r="209" spans="1:12" hidden="1" x14ac:dyDescent="0.35">
      <c r="A209" t="s">
        <v>34</v>
      </c>
      <c r="B209" t="s">
        <v>35</v>
      </c>
      <c r="C209" t="s">
        <v>534</v>
      </c>
      <c r="D209" t="s">
        <v>535</v>
      </c>
      <c r="E209" s="5" t="s">
        <v>38</v>
      </c>
      <c r="F209" t="s">
        <v>17</v>
      </c>
      <c r="G209" s="5" t="s">
        <v>43</v>
      </c>
      <c r="H209" s="5" t="s">
        <v>42</v>
      </c>
      <c r="I209" s="5" t="s">
        <v>20</v>
      </c>
      <c r="J209" s="1">
        <v>45825</v>
      </c>
      <c r="K209" s="5" t="s">
        <v>17</v>
      </c>
      <c r="L209">
        <v>2025</v>
      </c>
    </row>
    <row r="210" spans="1:12" hidden="1" x14ac:dyDescent="0.35">
      <c r="A210" t="s">
        <v>34</v>
      </c>
      <c r="B210" t="s">
        <v>35</v>
      </c>
      <c r="C210" t="s">
        <v>536</v>
      </c>
      <c r="D210" t="s">
        <v>537</v>
      </c>
      <c r="E210" s="5" t="s">
        <v>38</v>
      </c>
      <c r="F210" t="s">
        <v>17</v>
      </c>
      <c r="G210" s="5" t="s">
        <v>23</v>
      </c>
      <c r="H210" s="5" t="s">
        <v>18</v>
      </c>
      <c r="I210" s="5" t="s">
        <v>20</v>
      </c>
      <c r="J210" s="1">
        <v>45824</v>
      </c>
      <c r="K210" s="5" t="s">
        <v>17</v>
      </c>
      <c r="L210">
        <v>2025</v>
      </c>
    </row>
    <row r="211" spans="1:12" hidden="1" x14ac:dyDescent="0.35">
      <c r="A211" t="s">
        <v>205</v>
      </c>
      <c r="B211" t="s">
        <v>13</v>
      </c>
      <c r="C211" t="s">
        <v>538</v>
      </c>
      <c r="D211" t="s">
        <v>539</v>
      </c>
      <c r="E211" s="5" t="s">
        <v>16</v>
      </c>
      <c r="F211" t="s">
        <v>17</v>
      </c>
      <c r="G211" s="5" t="s">
        <v>29</v>
      </c>
      <c r="H211" s="5" t="s">
        <v>93</v>
      </c>
      <c r="I211" s="5" t="s">
        <v>20</v>
      </c>
      <c r="J211" s="1">
        <v>45823</v>
      </c>
      <c r="K211" s="5" t="s">
        <v>17</v>
      </c>
      <c r="L211">
        <v>2025</v>
      </c>
    </row>
    <row r="212" spans="1:12" hidden="1" x14ac:dyDescent="0.35">
      <c r="A212" t="s">
        <v>205</v>
      </c>
      <c r="B212" t="s">
        <v>13</v>
      </c>
      <c r="C212" t="s">
        <v>540</v>
      </c>
      <c r="D212" t="s">
        <v>541</v>
      </c>
      <c r="E212" s="5" t="s">
        <v>33</v>
      </c>
      <c r="F212" t="s">
        <v>17</v>
      </c>
      <c r="G212" s="5" t="s">
        <v>24</v>
      </c>
      <c r="H212" s="5" t="s">
        <v>19</v>
      </c>
      <c r="I212" s="5" t="s">
        <v>20</v>
      </c>
      <c r="J212" s="1">
        <v>45820</v>
      </c>
      <c r="K212" s="5" t="s">
        <v>17</v>
      </c>
      <c r="L212">
        <v>2025</v>
      </c>
    </row>
    <row r="213" spans="1:12" hidden="1" x14ac:dyDescent="0.35">
      <c r="A213" t="s">
        <v>34</v>
      </c>
      <c r="B213" t="s">
        <v>35</v>
      </c>
      <c r="C213" t="s">
        <v>542</v>
      </c>
      <c r="D213" t="s">
        <v>543</v>
      </c>
      <c r="E213" s="5" t="s">
        <v>56</v>
      </c>
      <c r="F213" t="s">
        <v>17</v>
      </c>
      <c r="G213" s="5" t="s">
        <v>46</v>
      </c>
      <c r="H213" s="5" t="s">
        <v>92</v>
      </c>
      <c r="I213" s="5" t="s">
        <v>78</v>
      </c>
      <c r="J213" s="1">
        <v>45820</v>
      </c>
      <c r="K213" s="5" t="s">
        <v>544</v>
      </c>
      <c r="L213">
        <v>2025</v>
      </c>
    </row>
    <row r="214" spans="1:12" hidden="1" x14ac:dyDescent="0.35">
      <c r="A214" t="s">
        <v>34</v>
      </c>
      <c r="B214" t="s">
        <v>35</v>
      </c>
      <c r="C214" t="s">
        <v>545</v>
      </c>
      <c r="D214" t="s">
        <v>546</v>
      </c>
      <c r="E214" s="5" t="s">
        <v>38</v>
      </c>
      <c r="F214" t="s">
        <v>17</v>
      </c>
      <c r="G214" s="5" t="s">
        <v>43</v>
      </c>
      <c r="H214" s="5" t="s">
        <v>42</v>
      </c>
      <c r="I214" s="5" t="s">
        <v>20</v>
      </c>
      <c r="J214" s="1">
        <v>45820</v>
      </c>
      <c r="K214" s="5" t="s">
        <v>17</v>
      </c>
      <c r="L214">
        <v>2025</v>
      </c>
    </row>
    <row r="215" spans="1:12" hidden="1" x14ac:dyDescent="0.35">
      <c r="A215" t="s">
        <v>34</v>
      </c>
      <c r="B215" t="s">
        <v>265</v>
      </c>
      <c r="C215" t="s">
        <v>547</v>
      </c>
      <c r="D215" t="s">
        <v>548</v>
      </c>
      <c r="E215" s="5" t="s">
        <v>38</v>
      </c>
      <c r="F215" t="s">
        <v>17</v>
      </c>
      <c r="G215" s="5" t="s">
        <v>23</v>
      </c>
      <c r="H215" s="5" t="s">
        <v>49</v>
      </c>
      <c r="I215" s="5" t="s">
        <v>20</v>
      </c>
      <c r="J215" s="1">
        <v>45819</v>
      </c>
      <c r="K215" s="5" t="s">
        <v>17</v>
      </c>
      <c r="L215">
        <v>2025</v>
      </c>
    </row>
    <row r="216" spans="1:12" x14ac:dyDescent="0.35">
      <c r="A216" t="s">
        <v>215</v>
      </c>
      <c r="B216" t="s">
        <v>221</v>
      </c>
      <c r="C216" t="s">
        <v>549</v>
      </c>
      <c r="D216" t="s">
        <v>17</v>
      </c>
      <c r="E216" s="5" t="s">
        <v>17</v>
      </c>
      <c r="F216" t="s">
        <v>17</v>
      </c>
      <c r="G216" s="5" t="s">
        <v>39</v>
      </c>
      <c r="H216" s="5" t="s">
        <v>17</v>
      </c>
      <c r="I216" s="5" t="s">
        <v>78</v>
      </c>
      <c r="J216" s="1">
        <v>45819</v>
      </c>
      <c r="K216" s="5" t="s">
        <v>550</v>
      </c>
      <c r="L216">
        <v>2025</v>
      </c>
    </row>
    <row r="217" spans="1:12" x14ac:dyDescent="0.35">
      <c r="A217" t="s">
        <v>215</v>
      </c>
      <c r="B217" t="s">
        <v>221</v>
      </c>
      <c r="C217" t="s">
        <v>551</v>
      </c>
      <c r="D217" t="s">
        <v>17</v>
      </c>
      <c r="E217" s="5" t="s">
        <v>17</v>
      </c>
      <c r="F217" t="s">
        <v>17</v>
      </c>
      <c r="G217" s="5" t="s">
        <v>39</v>
      </c>
      <c r="H217" s="5" t="s">
        <v>17</v>
      </c>
      <c r="I217" s="5" t="s">
        <v>78</v>
      </c>
      <c r="J217" s="1">
        <v>45819</v>
      </c>
      <c r="K217" s="5" t="s">
        <v>550</v>
      </c>
      <c r="L217">
        <v>2025</v>
      </c>
    </row>
    <row r="218" spans="1:12" hidden="1" x14ac:dyDescent="0.35">
      <c r="A218" t="s">
        <v>69</v>
      </c>
      <c r="B218" t="s">
        <v>206</v>
      </c>
      <c r="C218" t="s">
        <v>552</v>
      </c>
      <c r="D218" t="s">
        <v>553</v>
      </c>
      <c r="E218" s="5" t="s">
        <v>17</v>
      </c>
      <c r="F218" t="s">
        <v>17</v>
      </c>
      <c r="G218" s="5" t="s">
        <v>18</v>
      </c>
      <c r="H218" s="5" t="s">
        <v>19</v>
      </c>
      <c r="I218" s="5" t="s">
        <v>78</v>
      </c>
      <c r="J218" s="1">
        <v>45818</v>
      </c>
      <c r="K218" s="5" t="s">
        <v>554</v>
      </c>
      <c r="L218">
        <v>2025</v>
      </c>
    </row>
    <row r="219" spans="1:12" hidden="1" x14ac:dyDescent="0.35">
      <c r="A219" t="s">
        <v>34</v>
      </c>
      <c r="B219" t="s">
        <v>35</v>
      </c>
      <c r="C219" t="s">
        <v>555</v>
      </c>
      <c r="D219" t="s">
        <v>556</v>
      </c>
      <c r="E219" s="5" t="s">
        <v>38</v>
      </c>
      <c r="F219" t="s">
        <v>17</v>
      </c>
      <c r="G219" s="5" t="s">
        <v>18</v>
      </c>
      <c r="H219" s="5" t="s">
        <v>23</v>
      </c>
      <c r="I219" s="5" t="s">
        <v>20</v>
      </c>
      <c r="J219" s="1">
        <v>45818</v>
      </c>
      <c r="K219" s="5" t="s">
        <v>17</v>
      </c>
      <c r="L219">
        <v>2025</v>
      </c>
    </row>
    <row r="220" spans="1:12" hidden="1" x14ac:dyDescent="0.35">
      <c r="A220" t="s">
        <v>205</v>
      </c>
      <c r="B220" t="s">
        <v>13</v>
      </c>
      <c r="C220" t="s">
        <v>557</v>
      </c>
      <c r="D220" t="s">
        <v>558</v>
      </c>
      <c r="E220" s="5" t="s">
        <v>28</v>
      </c>
      <c r="F220" t="s">
        <v>17</v>
      </c>
      <c r="G220" s="5" t="s">
        <v>150</v>
      </c>
      <c r="H220" s="5" t="s">
        <v>46</v>
      </c>
      <c r="I220" s="5" t="s">
        <v>20</v>
      </c>
      <c r="J220" s="1">
        <v>45817</v>
      </c>
      <c r="K220" s="5" t="s">
        <v>559</v>
      </c>
      <c r="L220">
        <v>2025</v>
      </c>
    </row>
    <row r="221" spans="1:12" hidden="1" x14ac:dyDescent="0.35">
      <c r="A221" t="s">
        <v>34</v>
      </c>
      <c r="B221" t="s">
        <v>35</v>
      </c>
      <c r="C221" t="s">
        <v>560</v>
      </c>
      <c r="D221" t="s">
        <v>561</v>
      </c>
      <c r="E221" s="5" t="s">
        <v>38</v>
      </c>
      <c r="F221" t="s">
        <v>17</v>
      </c>
      <c r="G221" s="5" t="s">
        <v>150</v>
      </c>
      <c r="H221" s="5" t="s">
        <v>23</v>
      </c>
      <c r="I221" s="5" t="s">
        <v>20</v>
      </c>
      <c r="J221" s="1">
        <v>45817</v>
      </c>
      <c r="K221" s="5" t="s">
        <v>17</v>
      </c>
      <c r="L221">
        <v>2025</v>
      </c>
    </row>
    <row r="222" spans="1:12" hidden="1" x14ac:dyDescent="0.35">
      <c r="A222" t="s">
        <v>69</v>
      </c>
      <c r="B222" t="s">
        <v>79</v>
      </c>
      <c r="C222" t="s">
        <v>562</v>
      </c>
      <c r="D222" t="s">
        <v>563</v>
      </c>
      <c r="E222" s="5" t="s">
        <v>17</v>
      </c>
      <c r="F222" t="s">
        <v>17</v>
      </c>
      <c r="G222" s="5" t="s">
        <v>49</v>
      </c>
      <c r="H222" t="s">
        <v>23</v>
      </c>
      <c r="I222" s="5" t="s">
        <v>78</v>
      </c>
      <c r="J222" s="1">
        <v>45813</v>
      </c>
      <c r="K222" s="5" t="s">
        <v>564</v>
      </c>
      <c r="L222">
        <v>2025</v>
      </c>
    </row>
    <row r="223" spans="1:12" hidden="1" x14ac:dyDescent="0.35">
      <c r="A223" t="s">
        <v>34</v>
      </c>
      <c r="B223" t="s">
        <v>35</v>
      </c>
      <c r="C223" t="s">
        <v>565</v>
      </c>
      <c r="D223" t="s">
        <v>566</v>
      </c>
      <c r="E223" s="5" t="s">
        <v>38</v>
      </c>
      <c r="F223" t="s">
        <v>17</v>
      </c>
      <c r="G223" s="5" t="s">
        <v>43</v>
      </c>
      <c r="H223" s="5" t="s">
        <v>46</v>
      </c>
      <c r="I223" s="5" t="s">
        <v>20</v>
      </c>
      <c r="J223" s="1">
        <v>45813</v>
      </c>
      <c r="K223" s="5" t="s">
        <v>17</v>
      </c>
      <c r="L223">
        <v>2025</v>
      </c>
    </row>
    <row r="224" spans="1:12" hidden="1" x14ac:dyDescent="0.35">
      <c r="A224" t="s">
        <v>34</v>
      </c>
      <c r="B224" t="s">
        <v>35</v>
      </c>
      <c r="C224" t="s">
        <v>567</v>
      </c>
      <c r="D224" t="s">
        <v>568</v>
      </c>
      <c r="E224" s="5" t="s">
        <v>38</v>
      </c>
      <c r="F224" t="s">
        <v>17</v>
      </c>
      <c r="G224" s="5" t="s">
        <v>43</v>
      </c>
      <c r="H224" s="5" t="s">
        <v>46</v>
      </c>
      <c r="I224" s="5" t="s">
        <v>20</v>
      </c>
      <c r="J224" s="1">
        <v>45812</v>
      </c>
      <c r="K224" s="5" t="s">
        <v>17</v>
      </c>
      <c r="L224">
        <v>2025</v>
      </c>
    </row>
    <row r="225" spans="1:12" hidden="1" x14ac:dyDescent="0.35">
      <c r="A225" t="s">
        <v>34</v>
      </c>
      <c r="B225" t="s">
        <v>35</v>
      </c>
      <c r="C225" t="s">
        <v>569</v>
      </c>
      <c r="D225" t="s">
        <v>570</v>
      </c>
      <c r="E225" s="5" t="s">
        <v>38</v>
      </c>
      <c r="F225" t="s">
        <v>17</v>
      </c>
      <c r="G225" s="5" t="s">
        <v>24</v>
      </c>
      <c r="H225" t="s">
        <v>17</v>
      </c>
      <c r="I225" s="5" t="s">
        <v>20</v>
      </c>
      <c r="J225" s="1">
        <v>45811</v>
      </c>
      <c r="K225" s="5" t="s">
        <v>17</v>
      </c>
      <c r="L225">
        <v>2025</v>
      </c>
    </row>
    <row r="226" spans="1:12" hidden="1" x14ac:dyDescent="0.35">
      <c r="A226" t="s">
        <v>34</v>
      </c>
      <c r="B226" t="s">
        <v>35</v>
      </c>
      <c r="C226" t="s">
        <v>571</v>
      </c>
      <c r="D226" t="s">
        <v>572</v>
      </c>
      <c r="E226" s="5" t="s">
        <v>38</v>
      </c>
      <c r="F226" t="s">
        <v>17</v>
      </c>
      <c r="G226" s="5" t="s">
        <v>23</v>
      </c>
      <c r="H226" s="5" t="s">
        <v>24</v>
      </c>
      <c r="I226" s="5" t="s">
        <v>20</v>
      </c>
      <c r="J226" s="1">
        <v>45810</v>
      </c>
      <c r="K226" s="5" t="s">
        <v>17</v>
      </c>
      <c r="L226">
        <v>2025</v>
      </c>
    </row>
    <row r="227" spans="1:12" hidden="1" x14ac:dyDescent="0.35">
      <c r="A227" t="s">
        <v>205</v>
      </c>
      <c r="B227" t="s">
        <v>13</v>
      </c>
      <c r="C227" t="s">
        <v>573</v>
      </c>
      <c r="D227" t="s">
        <v>574</v>
      </c>
      <c r="E227" s="5" t="s">
        <v>16</v>
      </c>
      <c r="F227" t="s">
        <v>17</v>
      </c>
      <c r="G227" s="5" t="s">
        <v>43</v>
      </c>
      <c r="H227" s="5" t="s">
        <v>23</v>
      </c>
      <c r="I227" s="5" t="s">
        <v>20</v>
      </c>
      <c r="J227" s="1">
        <v>45809</v>
      </c>
      <c r="K227" s="5" t="s">
        <v>17</v>
      </c>
      <c r="L227">
        <v>2025</v>
      </c>
    </row>
    <row r="228" spans="1:12" hidden="1" x14ac:dyDescent="0.35">
      <c r="A228" t="s">
        <v>69</v>
      </c>
      <c r="B228" t="s">
        <v>129</v>
      </c>
      <c r="C228" t="s">
        <v>575</v>
      </c>
      <c r="D228" t="s">
        <v>576</v>
      </c>
      <c r="E228" s="5" t="s">
        <v>17</v>
      </c>
      <c r="F228" t="s">
        <v>17</v>
      </c>
      <c r="G228" s="5" t="s">
        <v>46</v>
      </c>
      <c r="H228" s="5" t="s">
        <v>43</v>
      </c>
      <c r="I228" s="5" t="s">
        <v>20</v>
      </c>
      <c r="J228" s="1">
        <v>45806</v>
      </c>
      <c r="K228" s="5" t="s">
        <v>17</v>
      </c>
      <c r="L228">
        <v>2025</v>
      </c>
    </row>
    <row r="229" spans="1:12" hidden="1" x14ac:dyDescent="0.35">
      <c r="A229" t="s">
        <v>69</v>
      </c>
      <c r="B229" t="s">
        <v>206</v>
      </c>
      <c r="C229" t="s">
        <v>577</v>
      </c>
      <c r="D229" t="s">
        <v>578</v>
      </c>
      <c r="E229" s="5" t="s">
        <v>17</v>
      </c>
      <c r="F229" t="s">
        <v>17</v>
      </c>
      <c r="G229" s="5" t="s">
        <v>46</v>
      </c>
      <c r="H229" s="5" t="s">
        <v>43</v>
      </c>
      <c r="I229" s="5" t="s">
        <v>78</v>
      </c>
      <c r="J229" s="1">
        <v>45806</v>
      </c>
      <c r="K229" s="5" t="s">
        <v>579</v>
      </c>
      <c r="L229">
        <v>2025</v>
      </c>
    </row>
    <row r="230" spans="1:12" hidden="1" x14ac:dyDescent="0.35">
      <c r="A230" t="s">
        <v>205</v>
      </c>
      <c r="B230" t="s">
        <v>13</v>
      </c>
      <c r="C230" t="s">
        <v>580</v>
      </c>
      <c r="D230" t="s">
        <v>581</v>
      </c>
      <c r="E230" s="5" t="s">
        <v>33</v>
      </c>
      <c r="F230" t="s">
        <v>17</v>
      </c>
      <c r="G230" s="5" t="s">
        <v>43</v>
      </c>
      <c r="H230" s="5" t="s">
        <v>24</v>
      </c>
      <c r="I230" s="5" t="s">
        <v>20</v>
      </c>
      <c r="J230" s="1">
        <v>45806</v>
      </c>
      <c r="K230" s="5" t="s">
        <v>17</v>
      </c>
      <c r="L230">
        <v>2025</v>
      </c>
    </row>
    <row r="231" spans="1:12" hidden="1" x14ac:dyDescent="0.35">
      <c r="A231" t="s">
        <v>205</v>
      </c>
      <c r="B231" t="s">
        <v>13</v>
      </c>
      <c r="C231" t="s">
        <v>582</v>
      </c>
      <c r="D231" t="s">
        <v>583</v>
      </c>
      <c r="E231" s="5" t="s">
        <v>33</v>
      </c>
      <c r="F231" t="s">
        <v>17</v>
      </c>
      <c r="G231" s="5" t="s">
        <v>43</v>
      </c>
      <c r="H231" s="5" t="s">
        <v>23</v>
      </c>
      <c r="I231" s="5" t="s">
        <v>20</v>
      </c>
      <c r="J231" s="1">
        <v>45806</v>
      </c>
      <c r="K231" s="5" t="s">
        <v>17</v>
      </c>
      <c r="L231">
        <v>2025</v>
      </c>
    </row>
    <row r="232" spans="1:12" hidden="1" x14ac:dyDescent="0.35">
      <c r="A232" t="s">
        <v>69</v>
      </c>
      <c r="B232" t="s">
        <v>194</v>
      </c>
      <c r="C232" t="s">
        <v>584</v>
      </c>
      <c r="D232" t="s">
        <v>585</v>
      </c>
      <c r="E232" s="5" t="s">
        <v>17</v>
      </c>
      <c r="F232" t="s">
        <v>17</v>
      </c>
      <c r="G232" s="5" t="s">
        <v>46</v>
      </c>
      <c r="H232" s="5" t="s">
        <v>43</v>
      </c>
      <c r="I232" s="5" t="s">
        <v>78</v>
      </c>
      <c r="J232" s="1">
        <v>45805</v>
      </c>
      <c r="K232" s="5" t="s">
        <v>17</v>
      </c>
      <c r="L232">
        <v>2025</v>
      </c>
    </row>
    <row r="233" spans="1:12" hidden="1" x14ac:dyDescent="0.35">
      <c r="A233" t="s">
        <v>34</v>
      </c>
      <c r="B233" t="s">
        <v>35</v>
      </c>
      <c r="C233" t="s">
        <v>586</v>
      </c>
      <c r="D233" t="s">
        <v>587</v>
      </c>
      <c r="E233" s="5" t="s">
        <v>38</v>
      </c>
      <c r="F233" t="s">
        <v>17</v>
      </c>
      <c r="G233" s="5" t="s">
        <v>24</v>
      </c>
      <c r="H233" s="5" t="s">
        <v>23</v>
      </c>
      <c r="I233" s="5" t="s">
        <v>20</v>
      </c>
      <c r="J233" s="1">
        <v>45805</v>
      </c>
      <c r="K233" s="5" t="s">
        <v>17</v>
      </c>
      <c r="L233">
        <v>2025</v>
      </c>
    </row>
    <row r="234" spans="1:12" hidden="1" x14ac:dyDescent="0.35">
      <c r="A234" t="s">
        <v>34</v>
      </c>
      <c r="B234" t="s">
        <v>35</v>
      </c>
      <c r="C234" t="s">
        <v>588</v>
      </c>
      <c r="D234" t="s">
        <v>589</v>
      </c>
      <c r="E234" s="5" t="s">
        <v>38</v>
      </c>
      <c r="F234" t="s">
        <v>17</v>
      </c>
      <c r="G234" s="5" t="s">
        <v>29</v>
      </c>
      <c r="H234" s="5" t="s">
        <v>43</v>
      </c>
      <c r="I234" s="5" t="s">
        <v>20</v>
      </c>
      <c r="J234" s="1">
        <v>45804</v>
      </c>
      <c r="K234" s="5" t="s">
        <v>17</v>
      </c>
      <c r="L234">
        <v>2025</v>
      </c>
    </row>
    <row r="235" spans="1:12" hidden="1" x14ac:dyDescent="0.35">
      <c r="A235" t="s">
        <v>34</v>
      </c>
      <c r="B235" t="s">
        <v>35</v>
      </c>
      <c r="C235" t="s">
        <v>590</v>
      </c>
      <c r="D235" t="s">
        <v>591</v>
      </c>
      <c r="E235" s="5" t="s">
        <v>38</v>
      </c>
      <c r="F235" t="s">
        <v>17</v>
      </c>
      <c r="G235" s="5" t="s">
        <v>24</v>
      </c>
      <c r="H235" s="5" t="s">
        <v>23</v>
      </c>
      <c r="I235" s="5" t="s">
        <v>20</v>
      </c>
      <c r="J235" s="1">
        <v>45799</v>
      </c>
      <c r="K235" s="5" t="s">
        <v>17</v>
      </c>
      <c r="L235">
        <v>2025</v>
      </c>
    </row>
    <row r="236" spans="1:12" hidden="1" x14ac:dyDescent="0.35">
      <c r="A236" t="s">
        <v>69</v>
      </c>
      <c r="B236" t="s">
        <v>70</v>
      </c>
      <c r="C236" t="s">
        <v>592</v>
      </c>
      <c r="D236" t="s">
        <v>593</v>
      </c>
      <c r="E236" s="5" t="s">
        <v>73</v>
      </c>
      <c r="F236" t="s">
        <v>17</v>
      </c>
      <c r="G236" s="5" t="s">
        <v>43</v>
      </c>
      <c r="H236" s="5" t="s">
        <v>39</v>
      </c>
      <c r="I236" s="5" t="s">
        <v>20</v>
      </c>
      <c r="J236" s="1">
        <v>45798</v>
      </c>
      <c r="K236" s="5" t="s">
        <v>17</v>
      </c>
      <c r="L236">
        <v>2025</v>
      </c>
    </row>
    <row r="237" spans="1:12" hidden="1" x14ac:dyDescent="0.35">
      <c r="A237" t="s">
        <v>69</v>
      </c>
      <c r="B237" t="s">
        <v>233</v>
      </c>
      <c r="C237" t="s">
        <v>594</v>
      </c>
      <c r="D237" t="s">
        <v>595</v>
      </c>
      <c r="E237" s="5" t="s">
        <v>148</v>
      </c>
      <c r="F237" s="38" t="s">
        <v>518</v>
      </c>
      <c r="G237" s="5" t="s">
        <v>596</v>
      </c>
      <c r="H237" s="5" t="s">
        <v>46</v>
      </c>
      <c r="I237" s="5" t="s">
        <v>20</v>
      </c>
      <c r="J237" s="1">
        <v>45798</v>
      </c>
      <c r="K237" s="5" t="s">
        <v>597</v>
      </c>
      <c r="L237">
        <v>2025</v>
      </c>
    </row>
    <row r="238" spans="1:12" hidden="1" x14ac:dyDescent="0.35">
      <c r="A238" t="s">
        <v>34</v>
      </c>
      <c r="B238" t="s">
        <v>35</v>
      </c>
      <c r="C238" t="s">
        <v>598</v>
      </c>
      <c r="D238" t="s">
        <v>599</v>
      </c>
      <c r="E238" s="5" t="s">
        <v>56</v>
      </c>
      <c r="F238" t="s">
        <v>17</v>
      </c>
      <c r="G238" s="5" t="s">
        <v>39</v>
      </c>
      <c r="H238" t="s">
        <v>17</v>
      </c>
      <c r="I238" s="5" t="s">
        <v>78</v>
      </c>
      <c r="J238" s="1">
        <v>45798</v>
      </c>
      <c r="K238" s="5" t="s">
        <v>600</v>
      </c>
      <c r="L238">
        <v>2025</v>
      </c>
    </row>
    <row r="239" spans="1:12" hidden="1" x14ac:dyDescent="0.35">
      <c r="A239" t="s">
        <v>34</v>
      </c>
      <c r="B239" t="s">
        <v>35</v>
      </c>
      <c r="C239" t="s">
        <v>601</v>
      </c>
      <c r="D239" t="s">
        <v>602</v>
      </c>
      <c r="E239" s="5" t="s">
        <v>38</v>
      </c>
      <c r="F239" t="s">
        <v>17</v>
      </c>
      <c r="G239" s="5" t="s">
        <v>24</v>
      </c>
      <c r="H239" s="5" t="s">
        <v>23</v>
      </c>
      <c r="I239" s="5" t="s">
        <v>20</v>
      </c>
      <c r="J239" s="1">
        <v>45798</v>
      </c>
      <c r="K239" s="5" t="s">
        <v>17</v>
      </c>
      <c r="L239">
        <v>2025</v>
      </c>
    </row>
    <row r="240" spans="1:12" hidden="1" x14ac:dyDescent="0.35">
      <c r="A240" t="s">
        <v>69</v>
      </c>
      <c r="B240" t="s">
        <v>79</v>
      </c>
      <c r="C240" t="s">
        <v>603</v>
      </c>
      <c r="D240" t="s">
        <v>604</v>
      </c>
      <c r="E240" s="5" t="s">
        <v>17</v>
      </c>
      <c r="F240" t="s">
        <v>17</v>
      </c>
      <c r="G240" s="5" t="s">
        <v>49</v>
      </c>
      <c r="H240" t="s">
        <v>46</v>
      </c>
      <c r="I240" s="5" t="s">
        <v>78</v>
      </c>
      <c r="J240" s="1">
        <v>45797</v>
      </c>
      <c r="K240" s="5" t="s">
        <v>605</v>
      </c>
      <c r="L240">
        <v>2025</v>
      </c>
    </row>
    <row r="241" spans="1:12" hidden="1" x14ac:dyDescent="0.35">
      <c r="A241" t="s">
        <v>69</v>
      </c>
      <c r="B241" t="s">
        <v>606</v>
      </c>
      <c r="C241" t="s">
        <v>607</v>
      </c>
      <c r="D241" t="s">
        <v>608</v>
      </c>
      <c r="E241" s="5" t="s">
        <v>17</v>
      </c>
      <c r="F241" t="s">
        <v>17</v>
      </c>
      <c r="G241" s="5" t="s">
        <v>39</v>
      </c>
      <c r="H241" s="5" t="s">
        <v>92</v>
      </c>
      <c r="I241" s="5" t="s">
        <v>78</v>
      </c>
      <c r="J241" s="1">
        <v>45796</v>
      </c>
      <c r="K241" s="5" t="s">
        <v>609</v>
      </c>
      <c r="L241">
        <v>2025</v>
      </c>
    </row>
    <row r="242" spans="1:12" hidden="1" x14ac:dyDescent="0.35">
      <c r="A242" t="s">
        <v>34</v>
      </c>
      <c r="B242" t="s">
        <v>35</v>
      </c>
      <c r="C242" t="s">
        <v>610</v>
      </c>
      <c r="D242" t="s">
        <v>611</v>
      </c>
      <c r="E242" s="5" t="s">
        <v>56</v>
      </c>
      <c r="F242" t="s">
        <v>17</v>
      </c>
      <c r="G242" s="5" t="s">
        <v>57</v>
      </c>
      <c r="H242" s="5" t="s">
        <v>49</v>
      </c>
      <c r="I242" s="5" t="s">
        <v>83</v>
      </c>
      <c r="J242" s="1">
        <v>45796</v>
      </c>
      <c r="K242" s="5" t="s">
        <v>612</v>
      </c>
      <c r="L242">
        <v>2025</v>
      </c>
    </row>
    <row r="243" spans="1:12" hidden="1" x14ac:dyDescent="0.35">
      <c r="A243" t="s">
        <v>34</v>
      </c>
      <c r="B243" t="s">
        <v>35</v>
      </c>
      <c r="C243" t="s">
        <v>613</v>
      </c>
      <c r="D243" t="s">
        <v>614</v>
      </c>
      <c r="E243" s="5" t="s">
        <v>38</v>
      </c>
      <c r="F243" t="s">
        <v>17</v>
      </c>
      <c r="G243" s="5" t="s">
        <v>23</v>
      </c>
      <c r="H243" s="5" t="s">
        <v>19</v>
      </c>
      <c r="I243" s="5" t="s">
        <v>20</v>
      </c>
      <c r="J243" s="1">
        <v>45796</v>
      </c>
      <c r="K243" s="5" t="s">
        <v>17</v>
      </c>
      <c r="L243">
        <v>2025</v>
      </c>
    </row>
    <row r="244" spans="1:12" hidden="1" x14ac:dyDescent="0.35">
      <c r="A244" t="s">
        <v>205</v>
      </c>
      <c r="B244" t="s">
        <v>13</v>
      </c>
      <c r="C244" t="s">
        <v>615</v>
      </c>
      <c r="D244" t="s">
        <v>616</v>
      </c>
      <c r="E244" s="5" t="s">
        <v>16</v>
      </c>
      <c r="F244" t="s">
        <v>17</v>
      </c>
      <c r="G244" s="5" t="s">
        <v>23</v>
      </c>
      <c r="H244" s="5" t="s">
        <v>93</v>
      </c>
      <c r="I244" s="5" t="s">
        <v>20</v>
      </c>
      <c r="J244" s="1">
        <v>45792</v>
      </c>
      <c r="K244" s="5" t="s">
        <v>17</v>
      </c>
      <c r="L244">
        <v>2025</v>
      </c>
    </row>
    <row r="245" spans="1:12" hidden="1" x14ac:dyDescent="0.35">
      <c r="A245" t="s">
        <v>34</v>
      </c>
      <c r="B245" t="s">
        <v>35</v>
      </c>
      <c r="C245" t="s">
        <v>617</v>
      </c>
      <c r="D245" t="s">
        <v>618</v>
      </c>
      <c r="E245" s="5" t="s">
        <v>38</v>
      </c>
      <c r="F245" t="s">
        <v>17</v>
      </c>
      <c r="G245" s="5" t="s">
        <v>43</v>
      </c>
      <c r="H245" s="5" t="s">
        <v>46</v>
      </c>
      <c r="I245" s="5" t="s">
        <v>20</v>
      </c>
      <c r="J245" s="1">
        <v>45792</v>
      </c>
      <c r="K245" s="5" t="s">
        <v>17</v>
      </c>
      <c r="L245">
        <v>2025</v>
      </c>
    </row>
    <row r="246" spans="1:12" hidden="1" x14ac:dyDescent="0.35">
      <c r="A246" t="s">
        <v>34</v>
      </c>
      <c r="B246" t="s">
        <v>35</v>
      </c>
      <c r="C246" t="s">
        <v>619</v>
      </c>
      <c r="D246" t="s">
        <v>620</v>
      </c>
      <c r="E246" s="5" t="s">
        <v>38</v>
      </c>
      <c r="F246" t="s">
        <v>17</v>
      </c>
      <c r="G246" s="5" t="s">
        <v>18</v>
      </c>
      <c r="H246" s="5" t="s">
        <v>19</v>
      </c>
      <c r="I246" s="5" t="s">
        <v>20</v>
      </c>
      <c r="J246" s="1">
        <v>45791</v>
      </c>
      <c r="K246" s="5" t="s">
        <v>17</v>
      </c>
      <c r="L246">
        <v>2025</v>
      </c>
    </row>
    <row r="247" spans="1:12" hidden="1" x14ac:dyDescent="0.35">
      <c r="A247" t="s">
        <v>69</v>
      </c>
      <c r="B247" t="s">
        <v>233</v>
      </c>
      <c r="C247" t="s">
        <v>621</v>
      </c>
      <c r="D247" t="s">
        <v>622</v>
      </c>
      <c r="E247" s="5" t="s">
        <v>148</v>
      </c>
      <c r="F247" s="38" t="s">
        <v>518</v>
      </c>
      <c r="G247" s="5" t="s">
        <v>43</v>
      </c>
      <c r="H247" s="5" t="s">
        <v>23</v>
      </c>
      <c r="I247" s="5" t="s">
        <v>20</v>
      </c>
      <c r="J247" s="1">
        <v>45790</v>
      </c>
      <c r="K247" s="5" t="s">
        <v>623</v>
      </c>
      <c r="L247">
        <v>2025</v>
      </c>
    </row>
    <row r="248" spans="1:12" hidden="1" x14ac:dyDescent="0.35">
      <c r="A248" t="s">
        <v>205</v>
      </c>
      <c r="B248" t="s">
        <v>13</v>
      </c>
      <c r="C248" t="s">
        <v>624</v>
      </c>
      <c r="D248" t="s">
        <v>625</v>
      </c>
      <c r="E248" s="5" t="s">
        <v>28</v>
      </c>
      <c r="F248" t="s">
        <v>17</v>
      </c>
      <c r="G248" s="5" t="s">
        <v>150</v>
      </c>
      <c r="H248" s="5" t="s">
        <v>24</v>
      </c>
      <c r="I248" s="5" t="s">
        <v>20</v>
      </c>
      <c r="J248" s="1">
        <v>45789</v>
      </c>
      <c r="K248" s="5" t="s">
        <v>626</v>
      </c>
      <c r="L248">
        <v>2025</v>
      </c>
    </row>
    <row r="249" spans="1:12" hidden="1" x14ac:dyDescent="0.35">
      <c r="A249" t="s">
        <v>69</v>
      </c>
      <c r="B249" t="s">
        <v>233</v>
      </c>
      <c r="C249" t="s">
        <v>627</v>
      </c>
      <c r="D249" t="s">
        <v>628</v>
      </c>
      <c r="E249" s="5" t="s">
        <v>148</v>
      </c>
      <c r="F249" s="38" t="s">
        <v>518</v>
      </c>
      <c r="G249" s="5" t="s">
        <v>23</v>
      </c>
      <c r="H249" s="5" t="s">
        <v>17</v>
      </c>
      <c r="I249" s="5" t="s">
        <v>20</v>
      </c>
      <c r="J249" s="1">
        <v>45789</v>
      </c>
      <c r="K249" s="5" t="s">
        <v>629</v>
      </c>
      <c r="L249">
        <v>2025</v>
      </c>
    </row>
    <row r="250" spans="1:12" hidden="1" x14ac:dyDescent="0.35">
      <c r="A250" t="s">
        <v>34</v>
      </c>
      <c r="B250" t="s">
        <v>35</v>
      </c>
      <c r="C250" t="s">
        <v>630</v>
      </c>
      <c r="D250" t="s">
        <v>631</v>
      </c>
      <c r="E250" s="5" t="s">
        <v>38</v>
      </c>
      <c r="F250" t="s">
        <v>17</v>
      </c>
      <c r="G250" s="5" t="s">
        <v>93</v>
      </c>
      <c r="H250" s="5" t="s">
        <v>23</v>
      </c>
      <c r="I250" s="5" t="s">
        <v>20</v>
      </c>
      <c r="J250" s="1">
        <v>45789</v>
      </c>
      <c r="K250" s="5" t="s">
        <v>17</v>
      </c>
      <c r="L250">
        <v>2025</v>
      </c>
    </row>
    <row r="251" spans="1:12" hidden="1" x14ac:dyDescent="0.35">
      <c r="A251" t="s">
        <v>34</v>
      </c>
      <c r="B251" t="s">
        <v>35</v>
      </c>
      <c r="C251" t="s">
        <v>632</v>
      </c>
      <c r="D251" t="s">
        <v>633</v>
      </c>
      <c r="E251" s="5" t="s">
        <v>38</v>
      </c>
      <c r="F251" t="s">
        <v>17</v>
      </c>
      <c r="G251" s="5" t="s">
        <v>23</v>
      </c>
      <c r="H251" s="5" t="s">
        <v>46</v>
      </c>
      <c r="I251" s="5" t="s">
        <v>78</v>
      </c>
      <c r="J251" s="1">
        <v>45785</v>
      </c>
      <c r="K251" s="5" t="s">
        <v>17</v>
      </c>
      <c r="L251">
        <v>2025</v>
      </c>
    </row>
    <row r="252" spans="1:12" hidden="1" x14ac:dyDescent="0.35">
      <c r="A252" t="s">
        <v>34</v>
      </c>
      <c r="B252" t="s">
        <v>35</v>
      </c>
      <c r="C252" t="s">
        <v>634</v>
      </c>
      <c r="D252" t="s">
        <v>635</v>
      </c>
      <c r="E252" s="5" t="s">
        <v>38</v>
      </c>
      <c r="F252" t="s">
        <v>17</v>
      </c>
      <c r="G252" s="5" t="s">
        <v>46</v>
      </c>
      <c r="H252" s="5" t="s">
        <v>23</v>
      </c>
      <c r="I252" s="5" t="s">
        <v>20</v>
      </c>
      <c r="J252" s="1">
        <v>45784</v>
      </c>
      <c r="K252" s="5" t="s">
        <v>17</v>
      </c>
      <c r="L252">
        <v>2025</v>
      </c>
    </row>
    <row r="253" spans="1:12" hidden="1" x14ac:dyDescent="0.35">
      <c r="A253" t="s">
        <v>69</v>
      </c>
      <c r="B253" t="s">
        <v>233</v>
      </c>
      <c r="C253" t="s">
        <v>636</v>
      </c>
      <c r="D253" t="s">
        <v>637</v>
      </c>
      <c r="E253" s="5" t="s">
        <v>148</v>
      </c>
      <c r="F253" s="38" t="s">
        <v>518</v>
      </c>
      <c r="G253" s="5" t="s">
        <v>23</v>
      </c>
      <c r="H253" s="5" t="s">
        <v>17</v>
      </c>
      <c r="I253" s="5" t="s">
        <v>20</v>
      </c>
      <c r="J253" s="1">
        <v>45783</v>
      </c>
      <c r="K253" s="5" t="s">
        <v>638</v>
      </c>
      <c r="L253">
        <v>2025</v>
      </c>
    </row>
    <row r="254" spans="1:12" hidden="1" x14ac:dyDescent="0.35">
      <c r="A254" t="s">
        <v>69</v>
      </c>
      <c r="B254" t="s">
        <v>233</v>
      </c>
      <c r="C254" t="s">
        <v>639</v>
      </c>
      <c r="D254" t="s">
        <v>640</v>
      </c>
      <c r="E254" s="5" t="s">
        <v>148</v>
      </c>
      <c r="F254" s="38" t="s">
        <v>518</v>
      </c>
      <c r="G254" s="5" t="s">
        <v>23</v>
      </c>
      <c r="H254" s="5" t="s">
        <v>17</v>
      </c>
      <c r="I254" s="5" t="s">
        <v>20</v>
      </c>
      <c r="J254" s="1">
        <v>45783</v>
      </c>
      <c r="K254" s="5" t="s">
        <v>641</v>
      </c>
      <c r="L254">
        <v>2025</v>
      </c>
    </row>
    <row r="255" spans="1:12" hidden="1" x14ac:dyDescent="0.35">
      <c r="A255" t="s">
        <v>69</v>
      </c>
      <c r="B255" t="s">
        <v>79</v>
      </c>
      <c r="C255" t="s">
        <v>642</v>
      </c>
      <c r="D255" t="s">
        <v>643</v>
      </c>
      <c r="E255" s="5" t="s">
        <v>17</v>
      </c>
      <c r="F255" t="s">
        <v>17</v>
      </c>
      <c r="G255" s="5" t="s">
        <v>49</v>
      </c>
      <c r="H255" t="s">
        <v>150</v>
      </c>
      <c r="I255" s="5" t="s">
        <v>78</v>
      </c>
      <c r="J255" s="1">
        <v>45783</v>
      </c>
      <c r="K255" s="5" t="s">
        <v>644</v>
      </c>
      <c r="L255">
        <v>2025</v>
      </c>
    </row>
    <row r="256" spans="1:12" hidden="1" x14ac:dyDescent="0.35">
      <c r="A256" t="s">
        <v>34</v>
      </c>
      <c r="B256" t="s">
        <v>265</v>
      </c>
      <c r="C256" t="s">
        <v>645</v>
      </c>
      <c r="D256" t="s">
        <v>646</v>
      </c>
      <c r="E256" s="5" t="s">
        <v>38</v>
      </c>
      <c r="F256" t="s">
        <v>17</v>
      </c>
      <c r="G256" s="5" t="s">
        <v>23</v>
      </c>
      <c r="H256" s="5" t="s">
        <v>46</v>
      </c>
      <c r="I256" s="5" t="s">
        <v>20</v>
      </c>
      <c r="J256" s="1">
        <v>45783</v>
      </c>
      <c r="K256" s="5" t="s">
        <v>17</v>
      </c>
      <c r="L256">
        <v>2025</v>
      </c>
    </row>
    <row r="257" spans="1:12" hidden="1" x14ac:dyDescent="0.35">
      <c r="A257" t="s">
        <v>69</v>
      </c>
      <c r="B257" t="s">
        <v>206</v>
      </c>
      <c r="C257" t="s">
        <v>647</v>
      </c>
      <c r="D257" t="s">
        <v>648</v>
      </c>
      <c r="E257" s="5" t="s">
        <v>17</v>
      </c>
      <c r="F257" t="s">
        <v>17</v>
      </c>
      <c r="G257" s="5" t="s">
        <v>82</v>
      </c>
      <c r="H257" s="5" t="s">
        <v>46</v>
      </c>
      <c r="I257" s="5" t="s">
        <v>78</v>
      </c>
      <c r="J257" s="1">
        <v>45782</v>
      </c>
      <c r="K257" s="5" t="s">
        <v>649</v>
      </c>
      <c r="L257">
        <v>2025</v>
      </c>
    </row>
    <row r="258" spans="1:12" hidden="1" x14ac:dyDescent="0.35">
      <c r="A258" t="s">
        <v>34</v>
      </c>
      <c r="B258" t="s">
        <v>35</v>
      </c>
      <c r="C258" t="s">
        <v>650</v>
      </c>
      <c r="D258" t="s">
        <v>651</v>
      </c>
      <c r="E258" s="5" t="s">
        <v>38</v>
      </c>
      <c r="F258" t="s">
        <v>17</v>
      </c>
      <c r="G258" s="5" t="s">
        <v>24</v>
      </c>
      <c r="H258" s="5" t="s">
        <v>18</v>
      </c>
      <c r="I258" s="5" t="s">
        <v>20</v>
      </c>
      <c r="J258" s="1">
        <v>45782</v>
      </c>
      <c r="K258" s="5" t="s">
        <v>17</v>
      </c>
      <c r="L258">
        <v>2025</v>
      </c>
    </row>
    <row r="259" spans="1:12" hidden="1" x14ac:dyDescent="0.35">
      <c r="A259" t="s">
        <v>69</v>
      </c>
      <c r="B259" t="s">
        <v>233</v>
      </c>
      <c r="C259" t="s">
        <v>652</v>
      </c>
      <c r="D259" t="s">
        <v>653</v>
      </c>
      <c r="E259" s="5" t="s">
        <v>148</v>
      </c>
      <c r="F259" t="s">
        <v>652</v>
      </c>
      <c r="G259" s="5" t="s">
        <v>23</v>
      </c>
      <c r="H259" s="5" t="s">
        <v>17</v>
      </c>
      <c r="I259" s="5" t="s">
        <v>20</v>
      </c>
      <c r="J259" s="1">
        <v>45778</v>
      </c>
      <c r="K259" s="5" t="s">
        <v>654</v>
      </c>
      <c r="L259">
        <v>2025</v>
      </c>
    </row>
    <row r="260" spans="1:12" hidden="1" x14ac:dyDescent="0.35">
      <c r="A260" t="s">
        <v>205</v>
      </c>
      <c r="B260" t="s">
        <v>13</v>
      </c>
      <c r="C260" t="s">
        <v>655</v>
      </c>
      <c r="D260" t="s">
        <v>656</v>
      </c>
      <c r="E260" s="5" t="s">
        <v>16</v>
      </c>
      <c r="F260" t="s">
        <v>17</v>
      </c>
      <c r="G260" s="5" t="s">
        <v>43</v>
      </c>
      <c r="H260" s="5" t="s">
        <v>23</v>
      </c>
      <c r="I260" s="5" t="s">
        <v>20</v>
      </c>
      <c r="J260" s="1">
        <v>45778</v>
      </c>
      <c r="K260" s="5" t="s">
        <v>17</v>
      </c>
      <c r="L260">
        <v>2025</v>
      </c>
    </row>
    <row r="261" spans="1:12" hidden="1" x14ac:dyDescent="0.35">
      <c r="A261" t="s">
        <v>34</v>
      </c>
      <c r="B261" t="s">
        <v>35</v>
      </c>
      <c r="C261" t="s">
        <v>657</v>
      </c>
      <c r="D261" t="s">
        <v>658</v>
      </c>
      <c r="E261" s="5" t="s">
        <v>38</v>
      </c>
      <c r="F261" t="s">
        <v>17</v>
      </c>
      <c r="G261" s="5" t="s">
        <v>23</v>
      </c>
      <c r="H261" s="5" t="s">
        <v>46</v>
      </c>
      <c r="I261" s="5" t="s">
        <v>20</v>
      </c>
      <c r="J261" s="1">
        <v>45778</v>
      </c>
      <c r="K261" s="5" t="s">
        <v>17</v>
      </c>
      <c r="L261">
        <v>2025</v>
      </c>
    </row>
    <row r="262" spans="1:12" hidden="1" x14ac:dyDescent="0.35">
      <c r="A262" t="s">
        <v>34</v>
      </c>
      <c r="B262" t="s">
        <v>35</v>
      </c>
      <c r="C262" t="s">
        <v>659</v>
      </c>
      <c r="D262" t="s">
        <v>660</v>
      </c>
      <c r="E262" s="5" t="s">
        <v>38</v>
      </c>
      <c r="F262" t="s">
        <v>17</v>
      </c>
      <c r="G262" s="5" t="s">
        <v>46</v>
      </c>
      <c r="H262" t="s">
        <v>17</v>
      </c>
      <c r="I262" s="5" t="s">
        <v>78</v>
      </c>
      <c r="J262" s="1">
        <v>45778</v>
      </c>
      <c r="K262" s="5" t="s">
        <v>17</v>
      </c>
      <c r="L262">
        <v>2025</v>
      </c>
    </row>
    <row r="263" spans="1:12" x14ac:dyDescent="0.35">
      <c r="A263" t="s">
        <v>215</v>
      </c>
      <c r="B263" t="s">
        <v>221</v>
      </c>
      <c r="C263" t="s">
        <v>661</v>
      </c>
      <c r="D263" t="s">
        <v>17</v>
      </c>
      <c r="E263" s="5" t="s">
        <v>17</v>
      </c>
      <c r="F263" t="s">
        <v>17</v>
      </c>
      <c r="G263" s="5" t="s">
        <v>39</v>
      </c>
      <c r="H263" s="5" t="s">
        <v>17</v>
      </c>
      <c r="I263" s="5" t="s">
        <v>78</v>
      </c>
      <c r="J263" s="1">
        <v>45778</v>
      </c>
      <c r="K263" s="5" t="s">
        <v>17</v>
      </c>
      <c r="L263">
        <v>2025</v>
      </c>
    </row>
    <row r="264" spans="1:12" hidden="1" x14ac:dyDescent="0.35">
      <c r="A264" t="s">
        <v>69</v>
      </c>
      <c r="B264" t="s">
        <v>129</v>
      </c>
      <c r="C264" t="s">
        <v>662</v>
      </c>
      <c r="D264" t="s">
        <v>663</v>
      </c>
      <c r="E264" s="5" t="s">
        <v>17</v>
      </c>
      <c r="F264" t="s">
        <v>17</v>
      </c>
      <c r="G264" s="5" t="s">
        <v>23</v>
      </c>
      <c r="H264" s="5" t="s">
        <v>17</v>
      </c>
      <c r="I264" s="5" t="s">
        <v>20</v>
      </c>
      <c r="J264" s="1">
        <v>45777</v>
      </c>
      <c r="K264" s="5" t="s">
        <v>17</v>
      </c>
      <c r="L264">
        <v>2025</v>
      </c>
    </row>
    <row r="265" spans="1:12" hidden="1" x14ac:dyDescent="0.35">
      <c r="A265" t="s">
        <v>69</v>
      </c>
      <c r="B265" t="s">
        <v>129</v>
      </c>
      <c r="C265" t="s">
        <v>664</v>
      </c>
      <c r="D265" t="s">
        <v>665</v>
      </c>
      <c r="E265" s="5" t="s">
        <v>17</v>
      </c>
      <c r="F265" t="s">
        <v>17</v>
      </c>
      <c r="G265" s="5" t="s">
        <v>23</v>
      </c>
      <c r="H265" s="5" t="s">
        <v>17</v>
      </c>
      <c r="I265" s="5" t="s">
        <v>20</v>
      </c>
      <c r="J265" s="1">
        <v>45777</v>
      </c>
      <c r="K265" s="5" t="s">
        <v>17</v>
      </c>
      <c r="L265">
        <v>2025</v>
      </c>
    </row>
    <row r="266" spans="1:12" hidden="1" x14ac:dyDescent="0.35">
      <c r="A266" t="s">
        <v>69</v>
      </c>
      <c r="B266" t="s">
        <v>129</v>
      </c>
      <c r="C266" t="s">
        <v>666</v>
      </c>
      <c r="D266" t="s">
        <v>667</v>
      </c>
      <c r="E266" s="5" t="s">
        <v>17</v>
      </c>
      <c r="F266" t="s">
        <v>17</v>
      </c>
      <c r="G266" s="5" t="s">
        <v>23</v>
      </c>
      <c r="H266" s="5" t="s">
        <v>17</v>
      </c>
      <c r="I266" s="5" t="s">
        <v>20</v>
      </c>
      <c r="J266" s="1">
        <v>45777</v>
      </c>
      <c r="K266" s="5" t="s">
        <v>17</v>
      </c>
      <c r="L266">
        <v>2025</v>
      </c>
    </row>
    <row r="267" spans="1:12" hidden="1" x14ac:dyDescent="0.35">
      <c r="A267" t="s">
        <v>69</v>
      </c>
      <c r="B267" t="s">
        <v>129</v>
      </c>
      <c r="C267" t="s">
        <v>668</v>
      </c>
      <c r="D267" t="s">
        <v>669</v>
      </c>
      <c r="E267" s="5" t="s">
        <v>17</v>
      </c>
      <c r="F267" t="s">
        <v>17</v>
      </c>
      <c r="G267" s="5" t="s">
        <v>23</v>
      </c>
      <c r="H267" s="5" t="s">
        <v>17</v>
      </c>
      <c r="I267" s="5" t="s">
        <v>20</v>
      </c>
      <c r="J267" s="1">
        <v>45777</v>
      </c>
      <c r="K267" s="5" t="s">
        <v>17</v>
      </c>
      <c r="L267">
        <v>2025</v>
      </c>
    </row>
    <row r="268" spans="1:12" hidden="1" x14ac:dyDescent="0.35">
      <c r="A268" t="s">
        <v>69</v>
      </c>
      <c r="B268" t="s">
        <v>79</v>
      </c>
      <c r="C268" t="s">
        <v>670</v>
      </c>
      <c r="D268" t="s">
        <v>671</v>
      </c>
      <c r="E268" s="5" t="s">
        <v>17</v>
      </c>
      <c r="F268" t="s">
        <v>17</v>
      </c>
      <c r="G268" s="5" t="s">
        <v>49</v>
      </c>
      <c r="H268" t="s">
        <v>19</v>
      </c>
      <c r="I268" s="5" t="s">
        <v>78</v>
      </c>
      <c r="J268" s="1">
        <v>45777</v>
      </c>
      <c r="K268" s="5" t="s">
        <v>672</v>
      </c>
      <c r="L268">
        <v>2025</v>
      </c>
    </row>
    <row r="269" spans="1:12" hidden="1" x14ac:dyDescent="0.35">
      <c r="A269" t="s">
        <v>34</v>
      </c>
      <c r="B269" t="s">
        <v>35</v>
      </c>
      <c r="C269" t="s">
        <v>673</v>
      </c>
      <c r="D269" t="s">
        <v>674</v>
      </c>
      <c r="E269" s="5" t="s">
        <v>38</v>
      </c>
      <c r="F269" t="s">
        <v>17</v>
      </c>
      <c r="G269" s="5" t="s">
        <v>46</v>
      </c>
      <c r="H269" s="5" t="s">
        <v>43</v>
      </c>
      <c r="I269" s="5" t="s">
        <v>20</v>
      </c>
      <c r="J269" s="1">
        <v>45777</v>
      </c>
      <c r="K269" s="5" t="s">
        <v>17</v>
      </c>
      <c r="L269">
        <v>2025</v>
      </c>
    </row>
    <row r="270" spans="1:12" hidden="1" x14ac:dyDescent="0.35">
      <c r="A270" t="s">
        <v>69</v>
      </c>
      <c r="B270" t="s">
        <v>210</v>
      </c>
      <c r="C270" t="s">
        <v>675</v>
      </c>
      <c r="D270" t="s">
        <v>676</v>
      </c>
      <c r="E270" s="5" t="s">
        <v>17</v>
      </c>
      <c r="F270" t="s">
        <v>17</v>
      </c>
      <c r="G270" s="5" t="s">
        <v>42</v>
      </c>
      <c r="H270" s="5" t="s">
        <v>46</v>
      </c>
      <c r="I270" s="5" t="s">
        <v>20</v>
      </c>
      <c r="J270" s="1">
        <v>45776</v>
      </c>
      <c r="K270" t="s">
        <v>677</v>
      </c>
      <c r="L270">
        <v>2025</v>
      </c>
    </row>
    <row r="271" spans="1:12" hidden="1" x14ac:dyDescent="0.35">
      <c r="A271" t="s">
        <v>34</v>
      </c>
      <c r="B271" t="s">
        <v>35</v>
      </c>
      <c r="C271" t="s">
        <v>678</v>
      </c>
      <c r="D271" t="s">
        <v>679</v>
      </c>
      <c r="E271" s="5" t="s">
        <v>38</v>
      </c>
      <c r="F271" t="s">
        <v>17</v>
      </c>
      <c r="G271" s="5" t="s">
        <v>150</v>
      </c>
      <c r="H271" s="5" t="s">
        <v>23</v>
      </c>
      <c r="I271" s="5" t="s">
        <v>20</v>
      </c>
      <c r="J271" s="1">
        <v>45775</v>
      </c>
      <c r="K271" s="5" t="s">
        <v>17</v>
      </c>
      <c r="L271">
        <v>2025</v>
      </c>
    </row>
    <row r="272" spans="1:12" hidden="1" x14ac:dyDescent="0.35">
      <c r="A272" t="s">
        <v>205</v>
      </c>
      <c r="B272" t="s">
        <v>13</v>
      </c>
      <c r="C272" t="s">
        <v>680</v>
      </c>
      <c r="D272" t="s">
        <v>681</v>
      </c>
      <c r="E272" s="5" t="s">
        <v>33</v>
      </c>
      <c r="F272" t="s">
        <v>17</v>
      </c>
      <c r="G272" s="5" t="s">
        <v>93</v>
      </c>
      <c r="H272" s="5" t="s">
        <v>46</v>
      </c>
      <c r="I272" s="5" t="s">
        <v>20</v>
      </c>
      <c r="J272" s="1">
        <v>45775</v>
      </c>
      <c r="K272" s="5" t="s">
        <v>17</v>
      </c>
      <c r="L272">
        <v>2025</v>
      </c>
    </row>
    <row r="273" spans="1:12" hidden="1" x14ac:dyDescent="0.35">
      <c r="A273" t="s">
        <v>205</v>
      </c>
      <c r="B273" t="s">
        <v>13</v>
      </c>
      <c r="C273" t="s">
        <v>682</v>
      </c>
      <c r="D273" t="s">
        <v>683</v>
      </c>
      <c r="E273" s="5" t="s">
        <v>33</v>
      </c>
      <c r="F273" t="s">
        <v>17</v>
      </c>
      <c r="G273" s="5" t="s">
        <v>46</v>
      </c>
      <c r="H273" s="5" t="s">
        <v>42</v>
      </c>
      <c r="I273" s="5" t="s">
        <v>20</v>
      </c>
      <c r="J273" s="1">
        <v>45775</v>
      </c>
      <c r="K273" s="5" t="s">
        <v>17</v>
      </c>
      <c r="L273">
        <v>2025</v>
      </c>
    </row>
    <row r="274" spans="1:12" hidden="1" x14ac:dyDescent="0.35">
      <c r="A274" t="s">
        <v>69</v>
      </c>
      <c r="B274" t="s">
        <v>233</v>
      </c>
      <c r="C274" t="s">
        <v>684</v>
      </c>
      <c r="D274" t="s">
        <v>685</v>
      </c>
      <c r="E274" s="5" t="s">
        <v>148</v>
      </c>
      <c r="F274" t="s">
        <v>652</v>
      </c>
      <c r="G274" s="5" t="s">
        <v>23</v>
      </c>
      <c r="H274" s="5" t="s">
        <v>42</v>
      </c>
      <c r="I274" s="5" t="s">
        <v>20</v>
      </c>
      <c r="J274" s="1">
        <v>45773</v>
      </c>
      <c r="K274" s="5" t="s">
        <v>686</v>
      </c>
      <c r="L274">
        <v>2025</v>
      </c>
    </row>
    <row r="275" spans="1:12" hidden="1" x14ac:dyDescent="0.35">
      <c r="A275" t="s">
        <v>69</v>
      </c>
      <c r="B275" t="s">
        <v>233</v>
      </c>
      <c r="C275" t="s">
        <v>687</v>
      </c>
      <c r="D275" t="s">
        <v>688</v>
      </c>
      <c r="E275" s="5" t="s">
        <v>148</v>
      </c>
      <c r="F275" t="s">
        <v>652</v>
      </c>
      <c r="G275" s="5" t="s">
        <v>18</v>
      </c>
      <c r="H275" s="5" t="s">
        <v>23</v>
      </c>
      <c r="I275" s="5" t="s">
        <v>20</v>
      </c>
      <c r="J275" s="1">
        <v>45772</v>
      </c>
      <c r="K275" s="5" t="s">
        <v>689</v>
      </c>
      <c r="L275">
        <v>2025</v>
      </c>
    </row>
    <row r="276" spans="1:12" hidden="1" x14ac:dyDescent="0.35">
      <c r="A276" t="s">
        <v>34</v>
      </c>
      <c r="B276" t="s">
        <v>35</v>
      </c>
      <c r="C276" t="s">
        <v>690</v>
      </c>
      <c r="D276" t="s">
        <v>691</v>
      </c>
      <c r="E276" s="5" t="s">
        <v>38</v>
      </c>
      <c r="F276" t="s">
        <v>17</v>
      </c>
      <c r="G276" s="5" t="s">
        <v>23</v>
      </c>
      <c r="H276" s="5" t="s">
        <v>46</v>
      </c>
      <c r="I276" s="5" t="s">
        <v>20</v>
      </c>
      <c r="J276" s="1">
        <v>45771</v>
      </c>
      <c r="K276" s="5" t="s">
        <v>17</v>
      </c>
      <c r="L276">
        <v>2025</v>
      </c>
    </row>
    <row r="277" spans="1:12" hidden="1" x14ac:dyDescent="0.35">
      <c r="A277" t="s">
        <v>34</v>
      </c>
      <c r="B277" t="s">
        <v>35</v>
      </c>
      <c r="C277" t="s">
        <v>692</v>
      </c>
      <c r="D277" t="s">
        <v>693</v>
      </c>
      <c r="E277" s="5" t="s">
        <v>38</v>
      </c>
      <c r="F277" t="s">
        <v>17</v>
      </c>
      <c r="G277" s="5" t="s">
        <v>18</v>
      </c>
      <c r="H277" s="5" t="s">
        <v>23</v>
      </c>
      <c r="I277" s="5" t="s">
        <v>20</v>
      </c>
      <c r="J277" s="1">
        <v>45769</v>
      </c>
      <c r="K277" s="5" t="s">
        <v>17</v>
      </c>
      <c r="L277">
        <v>2025</v>
      </c>
    </row>
    <row r="278" spans="1:12" hidden="1" x14ac:dyDescent="0.35">
      <c r="A278" t="s">
        <v>34</v>
      </c>
      <c r="B278" t="s">
        <v>35</v>
      </c>
      <c r="C278" t="s">
        <v>694</v>
      </c>
      <c r="D278" t="s">
        <v>695</v>
      </c>
      <c r="E278" s="5" t="s">
        <v>38</v>
      </c>
      <c r="F278" t="s">
        <v>17</v>
      </c>
      <c r="G278" s="5" t="s">
        <v>23</v>
      </c>
      <c r="H278" s="5" t="s">
        <v>93</v>
      </c>
      <c r="I278" s="5" t="s">
        <v>20</v>
      </c>
      <c r="J278" s="1">
        <v>45768</v>
      </c>
      <c r="K278" s="5" t="s">
        <v>17</v>
      </c>
      <c r="L278">
        <v>2025</v>
      </c>
    </row>
    <row r="279" spans="1:12" x14ac:dyDescent="0.35">
      <c r="A279" t="s">
        <v>215</v>
      </c>
      <c r="B279" t="s">
        <v>216</v>
      </c>
      <c r="C279" t="s">
        <v>696</v>
      </c>
      <c r="D279" t="s">
        <v>17</v>
      </c>
      <c r="E279" s="5" t="s">
        <v>17</v>
      </c>
      <c r="F279" t="s">
        <v>17</v>
      </c>
      <c r="G279" s="5" t="s">
        <v>39</v>
      </c>
      <c r="H279" s="5" t="s">
        <v>17</v>
      </c>
      <c r="I279" s="5" t="s">
        <v>78</v>
      </c>
      <c r="J279" s="1">
        <v>45767</v>
      </c>
      <c r="K279" s="5" t="s">
        <v>17</v>
      </c>
      <c r="L279">
        <v>2025</v>
      </c>
    </row>
    <row r="280" spans="1:12" hidden="1" x14ac:dyDescent="0.35">
      <c r="A280" t="s">
        <v>34</v>
      </c>
      <c r="B280" t="s">
        <v>35</v>
      </c>
      <c r="C280" t="s">
        <v>697</v>
      </c>
      <c r="D280" t="s">
        <v>698</v>
      </c>
      <c r="E280" s="5" t="s">
        <v>38</v>
      </c>
      <c r="F280" t="s">
        <v>17</v>
      </c>
      <c r="G280" s="5" t="s">
        <v>93</v>
      </c>
      <c r="H280" s="5" t="s">
        <v>19</v>
      </c>
      <c r="I280" s="5" t="s">
        <v>20</v>
      </c>
      <c r="J280" s="1">
        <v>45764</v>
      </c>
      <c r="K280" s="5" t="s">
        <v>17</v>
      </c>
      <c r="L280">
        <v>2025</v>
      </c>
    </row>
    <row r="281" spans="1:12" hidden="1" x14ac:dyDescent="0.35">
      <c r="A281" t="s">
        <v>34</v>
      </c>
      <c r="B281" t="s">
        <v>35</v>
      </c>
      <c r="C281" t="s">
        <v>699</v>
      </c>
      <c r="D281" t="s">
        <v>700</v>
      </c>
      <c r="E281" s="5" t="s">
        <v>38</v>
      </c>
      <c r="F281" t="s">
        <v>17</v>
      </c>
      <c r="G281" s="5" t="s">
        <v>24</v>
      </c>
      <c r="H281" s="5" t="s">
        <v>46</v>
      </c>
      <c r="I281" s="5" t="s">
        <v>20</v>
      </c>
      <c r="J281" s="1">
        <v>45763</v>
      </c>
      <c r="K281" s="5" t="s">
        <v>17</v>
      </c>
      <c r="L281">
        <v>2025</v>
      </c>
    </row>
    <row r="282" spans="1:12" hidden="1" x14ac:dyDescent="0.35">
      <c r="A282" t="s">
        <v>69</v>
      </c>
      <c r="B282" t="s">
        <v>70</v>
      </c>
      <c r="C282" t="s">
        <v>701</v>
      </c>
      <c r="D282" t="s">
        <v>702</v>
      </c>
      <c r="E282" s="5" t="s">
        <v>73</v>
      </c>
      <c r="F282" t="s">
        <v>17</v>
      </c>
      <c r="G282" s="5" t="s">
        <v>23</v>
      </c>
      <c r="H282" s="5" t="s">
        <v>17</v>
      </c>
      <c r="I282" s="5" t="s">
        <v>20</v>
      </c>
      <c r="J282" s="1">
        <v>45762</v>
      </c>
      <c r="K282" s="5" t="s">
        <v>17</v>
      </c>
      <c r="L282">
        <v>2025</v>
      </c>
    </row>
    <row r="283" spans="1:12" hidden="1" x14ac:dyDescent="0.35">
      <c r="A283" t="s">
        <v>205</v>
      </c>
      <c r="B283" t="s">
        <v>13</v>
      </c>
      <c r="C283" t="s">
        <v>703</v>
      </c>
      <c r="D283" t="s">
        <v>704</v>
      </c>
      <c r="E283" s="5" t="s">
        <v>16</v>
      </c>
      <c r="F283" t="s">
        <v>17</v>
      </c>
      <c r="G283" s="5" t="s">
        <v>42</v>
      </c>
      <c r="H283" s="5" t="s">
        <v>24</v>
      </c>
      <c r="I283" s="5" t="s">
        <v>20</v>
      </c>
      <c r="J283" s="1">
        <v>45762</v>
      </c>
      <c r="K283" s="5" t="s">
        <v>17</v>
      </c>
      <c r="L283">
        <v>2025</v>
      </c>
    </row>
    <row r="284" spans="1:12" hidden="1" x14ac:dyDescent="0.35">
      <c r="A284" t="s">
        <v>34</v>
      </c>
      <c r="B284" t="s">
        <v>265</v>
      </c>
      <c r="C284" t="s">
        <v>705</v>
      </c>
      <c r="D284" t="s">
        <v>706</v>
      </c>
      <c r="E284" s="5" t="s">
        <v>38</v>
      </c>
      <c r="F284" t="s">
        <v>17</v>
      </c>
      <c r="G284" s="5" t="s">
        <v>23</v>
      </c>
      <c r="H284" s="5" t="s">
        <v>18</v>
      </c>
      <c r="I284" s="5" t="s">
        <v>20</v>
      </c>
      <c r="J284" s="1">
        <v>45762</v>
      </c>
      <c r="K284" s="5" t="s">
        <v>17</v>
      </c>
      <c r="L284">
        <v>2025</v>
      </c>
    </row>
    <row r="285" spans="1:12" hidden="1" x14ac:dyDescent="0.35">
      <c r="A285" t="s">
        <v>69</v>
      </c>
      <c r="B285" t="s">
        <v>210</v>
      </c>
      <c r="C285" t="s">
        <v>707</v>
      </c>
      <c r="D285" t="s">
        <v>708</v>
      </c>
      <c r="E285" s="5" t="s">
        <v>17</v>
      </c>
      <c r="F285" t="s">
        <v>17</v>
      </c>
      <c r="G285" s="5" t="s">
        <v>92</v>
      </c>
      <c r="H285" s="5" t="s">
        <v>93</v>
      </c>
      <c r="I285" s="5" t="s">
        <v>20</v>
      </c>
      <c r="J285" s="1">
        <v>45761</v>
      </c>
      <c r="K285" s="5" t="s">
        <v>709</v>
      </c>
      <c r="L285">
        <v>2025</v>
      </c>
    </row>
    <row r="286" spans="1:12" hidden="1" x14ac:dyDescent="0.35">
      <c r="A286" t="s">
        <v>34</v>
      </c>
      <c r="B286" t="s">
        <v>35</v>
      </c>
      <c r="C286" t="s">
        <v>710</v>
      </c>
      <c r="D286" t="s">
        <v>711</v>
      </c>
      <c r="E286" s="5" t="s">
        <v>38</v>
      </c>
      <c r="F286" t="s">
        <v>17</v>
      </c>
      <c r="G286" s="5" t="s">
        <v>24</v>
      </c>
      <c r="H286" s="5" t="s">
        <v>46</v>
      </c>
      <c r="I286" s="5" t="s">
        <v>20</v>
      </c>
      <c r="J286" s="1">
        <v>45761</v>
      </c>
      <c r="K286" s="5" t="s">
        <v>17</v>
      </c>
      <c r="L286">
        <v>2025</v>
      </c>
    </row>
    <row r="287" spans="1:12" hidden="1" x14ac:dyDescent="0.35">
      <c r="A287" t="s">
        <v>69</v>
      </c>
      <c r="B287" t="s">
        <v>79</v>
      </c>
      <c r="C287" t="s">
        <v>712</v>
      </c>
      <c r="D287" t="s">
        <v>713</v>
      </c>
      <c r="E287" s="5" t="s">
        <v>17</v>
      </c>
      <c r="F287" t="s">
        <v>17</v>
      </c>
      <c r="G287" s="5" t="s">
        <v>18</v>
      </c>
      <c r="H287" t="s">
        <v>46</v>
      </c>
      <c r="I287" s="5" t="s">
        <v>78</v>
      </c>
      <c r="J287" s="1">
        <v>45758</v>
      </c>
      <c r="K287" s="5" t="s">
        <v>714</v>
      </c>
      <c r="L287">
        <v>2025</v>
      </c>
    </row>
    <row r="288" spans="1:12" hidden="1" x14ac:dyDescent="0.35">
      <c r="A288" t="s">
        <v>34</v>
      </c>
      <c r="B288" t="s">
        <v>35</v>
      </c>
      <c r="C288" t="s">
        <v>715</v>
      </c>
      <c r="D288" t="s">
        <v>716</v>
      </c>
      <c r="E288" s="5" t="s">
        <v>38</v>
      </c>
      <c r="F288" t="s">
        <v>17</v>
      </c>
      <c r="G288" s="5" t="s">
        <v>92</v>
      </c>
      <c r="H288" s="5" t="s">
        <v>23</v>
      </c>
      <c r="I288" s="5" t="s">
        <v>20</v>
      </c>
      <c r="J288" s="1">
        <v>45757</v>
      </c>
      <c r="K288" s="5" t="s">
        <v>17</v>
      </c>
      <c r="L288">
        <v>2025</v>
      </c>
    </row>
    <row r="289" spans="1:12" hidden="1" x14ac:dyDescent="0.35">
      <c r="A289" t="s">
        <v>34</v>
      </c>
      <c r="B289" t="s">
        <v>35</v>
      </c>
      <c r="C289" t="s">
        <v>717</v>
      </c>
      <c r="D289" t="s">
        <v>718</v>
      </c>
      <c r="E289" s="5" t="s">
        <v>56</v>
      </c>
      <c r="F289" t="s">
        <v>17</v>
      </c>
      <c r="G289" s="5" t="s">
        <v>49</v>
      </c>
      <c r="H289" s="5" t="s">
        <v>24</v>
      </c>
      <c r="I289" s="5" t="s">
        <v>78</v>
      </c>
      <c r="J289" s="1">
        <v>45756</v>
      </c>
      <c r="K289" s="5" t="s">
        <v>17</v>
      </c>
      <c r="L289">
        <v>2025</v>
      </c>
    </row>
    <row r="290" spans="1:12" hidden="1" x14ac:dyDescent="0.35">
      <c r="A290" t="s">
        <v>34</v>
      </c>
      <c r="B290" t="s">
        <v>35</v>
      </c>
      <c r="C290" t="s">
        <v>719</v>
      </c>
      <c r="D290" t="s">
        <v>720</v>
      </c>
      <c r="E290" s="5" t="s">
        <v>38</v>
      </c>
      <c r="F290" t="s">
        <v>17</v>
      </c>
      <c r="G290" s="5" t="s">
        <v>92</v>
      </c>
      <c r="H290" s="5" t="s">
        <v>39</v>
      </c>
      <c r="I290" s="5" t="s">
        <v>20</v>
      </c>
      <c r="J290" s="1">
        <v>45756</v>
      </c>
      <c r="K290" s="5" t="s">
        <v>17</v>
      </c>
      <c r="L290">
        <v>2025</v>
      </c>
    </row>
    <row r="291" spans="1:12" hidden="1" x14ac:dyDescent="0.35">
      <c r="A291" t="s">
        <v>69</v>
      </c>
      <c r="B291" t="s">
        <v>129</v>
      </c>
      <c r="C291" t="s">
        <v>721</v>
      </c>
      <c r="D291" t="s">
        <v>722</v>
      </c>
      <c r="E291" s="5" t="s">
        <v>17</v>
      </c>
      <c r="F291" t="s">
        <v>17</v>
      </c>
      <c r="G291" s="5" t="s">
        <v>24</v>
      </c>
      <c r="H291" s="5" t="s">
        <v>23</v>
      </c>
      <c r="I291" s="5" t="s">
        <v>78</v>
      </c>
      <c r="J291" s="1">
        <v>45755</v>
      </c>
      <c r="K291" s="5" t="s">
        <v>17</v>
      </c>
      <c r="L291">
        <v>2025</v>
      </c>
    </row>
    <row r="292" spans="1:12" hidden="1" x14ac:dyDescent="0.35">
      <c r="A292" t="s">
        <v>205</v>
      </c>
      <c r="B292" t="s">
        <v>13</v>
      </c>
      <c r="C292" t="s">
        <v>723</v>
      </c>
      <c r="D292" t="s">
        <v>724</v>
      </c>
      <c r="E292" s="5" t="s">
        <v>28</v>
      </c>
      <c r="F292" t="s">
        <v>17</v>
      </c>
      <c r="G292" s="5" t="s">
        <v>150</v>
      </c>
      <c r="H292" s="5" t="s">
        <v>24</v>
      </c>
      <c r="I292" s="5" t="s">
        <v>20</v>
      </c>
      <c r="J292" s="1">
        <v>45754</v>
      </c>
      <c r="K292" s="5" t="s">
        <v>17</v>
      </c>
      <c r="L292">
        <v>2025</v>
      </c>
    </row>
    <row r="293" spans="1:12" hidden="1" x14ac:dyDescent="0.35">
      <c r="A293" t="s">
        <v>34</v>
      </c>
      <c r="B293" t="s">
        <v>35</v>
      </c>
      <c r="C293" t="s">
        <v>725</v>
      </c>
      <c r="D293" t="s">
        <v>726</v>
      </c>
      <c r="E293" s="5" t="s">
        <v>38</v>
      </c>
      <c r="F293" t="s">
        <v>17</v>
      </c>
      <c r="G293" s="5" t="s">
        <v>93</v>
      </c>
      <c r="H293" s="5" t="s">
        <v>19</v>
      </c>
      <c r="I293" s="5" t="s">
        <v>20</v>
      </c>
      <c r="J293" s="1">
        <v>45754</v>
      </c>
      <c r="K293" s="5" t="s">
        <v>17</v>
      </c>
      <c r="L293">
        <v>2025</v>
      </c>
    </row>
    <row r="294" spans="1:12" hidden="1" x14ac:dyDescent="0.35">
      <c r="A294" t="s">
        <v>34</v>
      </c>
      <c r="B294" t="s">
        <v>35</v>
      </c>
      <c r="C294" t="s">
        <v>727</v>
      </c>
      <c r="D294" t="s">
        <v>728</v>
      </c>
      <c r="E294" s="5" t="s">
        <v>38</v>
      </c>
      <c r="F294" t="s">
        <v>17</v>
      </c>
      <c r="G294" s="5" t="s">
        <v>77</v>
      </c>
      <c r="H294" t="s">
        <v>17</v>
      </c>
      <c r="I294" s="5" t="s">
        <v>78</v>
      </c>
      <c r="J294" s="1">
        <v>45750</v>
      </c>
      <c r="K294" s="5" t="s">
        <v>17</v>
      </c>
      <c r="L294">
        <v>2025</v>
      </c>
    </row>
    <row r="295" spans="1:12" hidden="1" x14ac:dyDescent="0.35">
      <c r="A295" t="s">
        <v>205</v>
      </c>
      <c r="B295" t="s">
        <v>13</v>
      </c>
      <c r="C295" t="s">
        <v>729</v>
      </c>
      <c r="D295" t="s">
        <v>730</v>
      </c>
      <c r="E295" s="5" t="s">
        <v>33</v>
      </c>
      <c r="F295" t="s">
        <v>17</v>
      </c>
      <c r="G295" s="5" t="s">
        <v>49</v>
      </c>
      <c r="H295" s="5" t="s">
        <v>23</v>
      </c>
      <c r="I295" s="5" t="s">
        <v>20</v>
      </c>
      <c r="J295" s="1">
        <v>45749</v>
      </c>
      <c r="K295" s="5" t="s">
        <v>17</v>
      </c>
      <c r="L295">
        <v>2025</v>
      </c>
    </row>
    <row r="296" spans="1:12" hidden="1" x14ac:dyDescent="0.35">
      <c r="A296" t="s">
        <v>205</v>
      </c>
      <c r="B296" t="s">
        <v>13</v>
      </c>
      <c r="C296" t="s">
        <v>731</v>
      </c>
      <c r="D296" t="s">
        <v>732</v>
      </c>
      <c r="E296" s="5" t="s">
        <v>33</v>
      </c>
      <c r="F296" t="s">
        <v>17</v>
      </c>
      <c r="G296" s="5" t="s">
        <v>49</v>
      </c>
      <c r="H296" s="5" t="s">
        <v>23</v>
      </c>
      <c r="I296" s="5" t="s">
        <v>20</v>
      </c>
      <c r="J296" s="1">
        <v>45749</v>
      </c>
      <c r="K296" s="5" t="s">
        <v>17</v>
      </c>
      <c r="L296">
        <v>2025</v>
      </c>
    </row>
    <row r="297" spans="1:12" hidden="1" x14ac:dyDescent="0.35">
      <c r="A297" t="s">
        <v>34</v>
      </c>
      <c r="B297" t="s">
        <v>35</v>
      </c>
      <c r="C297" t="s">
        <v>733</v>
      </c>
      <c r="D297" t="s">
        <v>734</v>
      </c>
      <c r="E297" s="5" t="s">
        <v>38</v>
      </c>
      <c r="F297" t="s">
        <v>17</v>
      </c>
      <c r="G297" s="5" t="s">
        <v>46</v>
      </c>
      <c r="H297" s="5" t="s">
        <v>23</v>
      </c>
      <c r="I297" s="5" t="s">
        <v>20</v>
      </c>
      <c r="J297" s="1">
        <v>45749</v>
      </c>
      <c r="K297" s="5" t="s">
        <v>17</v>
      </c>
      <c r="L297">
        <v>2025</v>
      </c>
    </row>
    <row r="298" spans="1:12" hidden="1" x14ac:dyDescent="0.35">
      <c r="A298" t="s">
        <v>69</v>
      </c>
      <c r="B298" t="s">
        <v>79</v>
      </c>
      <c r="C298" t="s">
        <v>735</v>
      </c>
      <c r="D298" t="s">
        <v>736</v>
      </c>
      <c r="E298" s="5" t="s">
        <v>17</v>
      </c>
      <c r="F298" t="s">
        <v>17</v>
      </c>
      <c r="G298" s="5" t="s">
        <v>49</v>
      </c>
      <c r="H298" t="s">
        <v>18</v>
      </c>
      <c r="I298" s="5" t="s">
        <v>78</v>
      </c>
      <c r="J298" s="1">
        <v>45748</v>
      </c>
      <c r="K298" s="5" t="s">
        <v>737</v>
      </c>
      <c r="L298">
        <v>2025</v>
      </c>
    </row>
    <row r="299" spans="1:12" hidden="1" x14ac:dyDescent="0.35">
      <c r="A299" t="s">
        <v>205</v>
      </c>
      <c r="B299" t="s">
        <v>13</v>
      </c>
      <c r="C299" t="s">
        <v>738</v>
      </c>
      <c r="D299" t="s">
        <v>739</v>
      </c>
      <c r="E299" s="5" t="s">
        <v>16</v>
      </c>
      <c r="F299" t="s">
        <v>17</v>
      </c>
      <c r="G299" s="5" t="s">
        <v>24</v>
      </c>
      <c r="H299" s="5" t="s">
        <v>46</v>
      </c>
      <c r="I299" s="5" t="s">
        <v>20</v>
      </c>
      <c r="J299" s="1">
        <v>45748</v>
      </c>
      <c r="K299" s="5" t="s">
        <v>17</v>
      </c>
      <c r="L299">
        <v>2025</v>
      </c>
    </row>
    <row r="300" spans="1:12" hidden="1" x14ac:dyDescent="0.35">
      <c r="A300" t="s">
        <v>34</v>
      </c>
      <c r="B300" t="s">
        <v>35</v>
      </c>
      <c r="C300" t="s">
        <v>740</v>
      </c>
      <c r="D300" t="s">
        <v>741</v>
      </c>
      <c r="E300" s="5" t="s">
        <v>38</v>
      </c>
      <c r="F300" t="s">
        <v>17</v>
      </c>
      <c r="G300" s="5" t="s">
        <v>24</v>
      </c>
      <c r="H300" s="5" t="s">
        <v>23</v>
      </c>
      <c r="I300" s="5" t="s">
        <v>78</v>
      </c>
      <c r="J300" s="1">
        <v>45748</v>
      </c>
      <c r="K300" s="5" t="s">
        <v>17</v>
      </c>
      <c r="L300">
        <v>2025</v>
      </c>
    </row>
    <row r="301" spans="1:12" x14ac:dyDescent="0.35">
      <c r="A301" t="s">
        <v>215</v>
      </c>
      <c r="B301" t="s">
        <v>216</v>
      </c>
      <c r="C301" t="s">
        <v>742</v>
      </c>
      <c r="D301" t="s">
        <v>17</v>
      </c>
      <c r="E301" s="5" t="s">
        <v>17</v>
      </c>
      <c r="F301" t="s">
        <v>17</v>
      </c>
      <c r="G301" s="5" t="s">
        <v>39</v>
      </c>
      <c r="H301" s="5" t="s">
        <v>17</v>
      </c>
      <c r="I301" s="5" t="s">
        <v>78</v>
      </c>
      <c r="J301" s="1">
        <v>45748</v>
      </c>
      <c r="K301" s="5" t="s">
        <v>17</v>
      </c>
      <c r="L301">
        <v>2025</v>
      </c>
    </row>
    <row r="302" spans="1:12" x14ac:dyDescent="0.35">
      <c r="A302" t="s">
        <v>215</v>
      </c>
      <c r="B302" t="s">
        <v>216</v>
      </c>
      <c r="C302" t="s">
        <v>743</v>
      </c>
      <c r="D302" t="s">
        <v>17</v>
      </c>
      <c r="E302" s="5" t="s">
        <v>17</v>
      </c>
      <c r="F302" t="s">
        <v>17</v>
      </c>
      <c r="G302" s="5" t="s">
        <v>39</v>
      </c>
      <c r="H302" s="5" t="s">
        <v>17</v>
      </c>
      <c r="I302" s="5" t="s">
        <v>78</v>
      </c>
      <c r="J302" s="1">
        <v>45748</v>
      </c>
      <c r="K302" s="5" t="s">
        <v>17</v>
      </c>
      <c r="L302">
        <v>2025</v>
      </c>
    </row>
    <row r="303" spans="1:12" hidden="1" x14ac:dyDescent="0.35">
      <c r="A303" t="s">
        <v>69</v>
      </c>
      <c r="B303" t="s">
        <v>206</v>
      </c>
      <c r="C303" t="s">
        <v>744</v>
      </c>
      <c r="D303" t="s">
        <v>745</v>
      </c>
      <c r="E303" s="5" t="s">
        <v>17</v>
      </c>
      <c r="F303" t="s">
        <v>17</v>
      </c>
      <c r="G303" s="5" t="s">
        <v>23</v>
      </c>
      <c r="H303" s="5" t="s">
        <v>92</v>
      </c>
      <c r="I303" s="5" t="s">
        <v>20</v>
      </c>
      <c r="J303" s="1">
        <v>45747</v>
      </c>
      <c r="K303" s="5" t="s">
        <v>746</v>
      </c>
      <c r="L303">
        <v>2025</v>
      </c>
    </row>
    <row r="304" spans="1:12" hidden="1" x14ac:dyDescent="0.35">
      <c r="A304" t="s">
        <v>34</v>
      </c>
      <c r="B304" t="s">
        <v>35</v>
      </c>
      <c r="C304" t="s">
        <v>747</v>
      </c>
      <c r="D304" t="s">
        <v>748</v>
      </c>
      <c r="E304" s="5" t="s">
        <v>38</v>
      </c>
      <c r="F304" t="s">
        <v>17</v>
      </c>
      <c r="G304" s="5" t="s">
        <v>43</v>
      </c>
      <c r="H304" s="5" t="s">
        <v>42</v>
      </c>
      <c r="I304" s="5" t="s">
        <v>20</v>
      </c>
      <c r="J304" s="1">
        <v>45747</v>
      </c>
      <c r="K304" s="5" t="s">
        <v>17</v>
      </c>
      <c r="L304">
        <v>2025</v>
      </c>
    </row>
    <row r="305" spans="1:12" hidden="1" x14ac:dyDescent="0.35">
      <c r="A305" t="s">
        <v>69</v>
      </c>
      <c r="B305" t="s">
        <v>79</v>
      </c>
      <c r="C305" t="s">
        <v>749</v>
      </c>
      <c r="D305" t="s">
        <v>750</v>
      </c>
      <c r="E305" s="5" t="s">
        <v>17</v>
      </c>
      <c r="F305" t="s">
        <v>17</v>
      </c>
      <c r="G305" s="5" t="s">
        <v>42</v>
      </c>
      <c r="H305" t="s">
        <v>49</v>
      </c>
      <c r="I305" s="5" t="s">
        <v>83</v>
      </c>
      <c r="J305" s="1">
        <v>45744</v>
      </c>
      <c r="K305" s="5" t="s">
        <v>751</v>
      </c>
      <c r="L305">
        <v>2025</v>
      </c>
    </row>
    <row r="306" spans="1:12" hidden="1" x14ac:dyDescent="0.35">
      <c r="A306" t="s">
        <v>69</v>
      </c>
      <c r="B306" t="s">
        <v>79</v>
      </c>
      <c r="C306" t="s">
        <v>752</v>
      </c>
      <c r="D306" t="s">
        <v>753</v>
      </c>
      <c r="E306" s="5" t="s">
        <v>17</v>
      </c>
      <c r="F306" t="s">
        <v>17</v>
      </c>
      <c r="G306" s="5" t="s">
        <v>49</v>
      </c>
      <c r="H306" t="s">
        <v>150</v>
      </c>
      <c r="I306" s="5" t="s">
        <v>78</v>
      </c>
      <c r="J306" s="1">
        <v>45744</v>
      </c>
      <c r="K306" s="5" t="s">
        <v>754</v>
      </c>
      <c r="L306">
        <v>2025</v>
      </c>
    </row>
    <row r="307" spans="1:12" hidden="1" x14ac:dyDescent="0.35">
      <c r="A307" t="s">
        <v>69</v>
      </c>
      <c r="B307" t="s">
        <v>233</v>
      </c>
      <c r="C307" t="s">
        <v>755</v>
      </c>
      <c r="D307" t="s">
        <v>756</v>
      </c>
      <c r="E307" s="5" t="s">
        <v>148</v>
      </c>
      <c r="F307" t="s">
        <v>652</v>
      </c>
      <c r="G307" s="5" t="s">
        <v>23</v>
      </c>
      <c r="H307" s="5" t="s">
        <v>18</v>
      </c>
      <c r="I307" s="5" t="s">
        <v>20</v>
      </c>
      <c r="J307" s="1">
        <v>45743</v>
      </c>
      <c r="K307" s="5" t="s">
        <v>757</v>
      </c>
      <c r="L307">
        <v>2025</v>
      </c>
    </row>
    <row r="308" spans="1:12" hidden="1" x14ac:dyDescent="0.35">
      <c r="A308" t="s">
        <v>34</v>
      </c>
      <c r="B308" t="s">
        <v>265</v>
      </c>
      <c r="C308" t="s">
        <v>758</v>
      </c>
      <c r="D308" t="s">
        <v>759</v>
      </c>
      <c r="E308" s="5" t="s">
        <v>38</v>
      </c>
      <c r="F308" t="s">
        <v>17</v>
      </c>
      <c r="G308" s="5" t="s">
        <v>43</v>
      </c>
      <c r="H308" s="5" t="s">
        <v>42</v>
      </c>
      <c r="I308" s="5" t="s">
        <v>20</v>
      </c>
      <c r="J308" s="1">
        <v>45743</v>
      </c>
      <c r="K308" s="5" t="s">
        <v>17</v>
      </c>
      <c r="L308">
        <v>2025</v>
      </c>
    </row>
    <row r="309" spans="1:12" x14ac:dyDescent="0.35">
      <c r="A309" t="s">
        <v>215</v>
      </c>
      <c r="B309" t="s">
        <v>760</v>
      </c>
      <c r="C309" t="s">
        <v>761</v>
      </c>
      <c r="D309" t="s">
        <v>17</v>
      </c>
      <c r="E309" s="5" t="s">
        <v>17</v>
      </c>
      <c r="F309" t="s">
        <v>17</v>
      </c>
      <c r="G309" s="5" t="s">
        <v>39</v>
      </c>
      <c r="H309" s="5" t="s">
        <v>17</v>
      </c>
      <c r="I309" s="5" t="s">
        <v>78</v>
      </c>
      <c r="J309" s="1">
        <v>45743</v>
      </c>
      <c r="K309" s="5" t="s">
        <v>762</v>
      </c>
      <c r="L309">
        <v>2025</v>
      </c>
    </row>
    <row r="310" spans="1:12" hidden="1" x14ac:dyDescent="0.35">
      <c r="A310" t="s">
        <v>69</v>
      </c>
      <c r="B310" t="s">
        <v>606</v>
      </c>
      <c r="C310" t="s">
        <v>763</v>
      </c>
      <c r="D310" t="s">
        <v>764</v>
      </c>
      <c r="E310" s="5" t="s">
        <v>17</v>
      </c>
      <c r="F310" t="s">
        <v>17</v>
      </c>
      <c r="G310" s="5" t="s">
        <v>49</v>
      </c>
      <c r="H310" s="5" t="s">
        <v>23</v>
      </c>
      <c r="I310" s="5" t="s">
        <v>78</v>
      </c>
      <c r="J310" s="1">
        <v>45742</v>
      </c>
      <c r="K310" s="5" t="s">
        <v>765</v>
      </c>
      <c r="L310">
        <v>2025</v>
      </c>
    </row>
    <row r="311" spans="1:12" hidden="1" x14ac:dyDescent="0.35">
      <c r="A311" t="s">
        <v>34</v>
      </c>
      <c r="B311" t="s">
        <v>35</v>
      </c>
      <c r="C311" t="s">
        <v>766</v>
      </c>
      <c r="D311" t="s">
        <v>767</v>
      </c>
      <c r="E311" s="5" t="s">
        <v>38</v>
      </c>
      <c r="F311" t="s">
        <v>17</v>
      </c>
      <c r="G311" s="5" t="s">
        <v>23</v>
      </c>
      <c r="H311" s="5" t="s">
        <v>49</v>
      </c>
      <c r="I311" s="5" t="s">
        <v>20</v>
      </c>
      <c r="J311" s="1">
        <v>45742</v>
      </c>
      <c r="K311" s="5" t="s">
        <v>17</v>
      </c>
      <c r="L311">
        <v>2025</v>
      </c>
    </row>
    <row r="312" spans="1:12" hidden="1" x14ac:dyDescent="0.35">
      <c r="A312" t="s">
        <v>34</v>
      </c>
      <c r="B312" t="s">
        <v>35</v>
      </c>
      <c r="C312" t="s">
        <v>768</v>
      </c>
      <c r="D312" t="s">
        <v>769</v>
      </c>
      <c r="E312" s="5" t="s">
        <v>38</v>
      </c>
      <c r="F312" t="s">
        <v>17</v>
      </c>
      <c r="G312" s="5" t="s">
        <v>93</v>
      </c>
      <c r="H312" s="5" t="s">
        <v>23</v>
      </c>
      <c r="I312" s="5" t="s">
        <v>20</v>
      </c>
      <c r="J312" s="1">
        <v>45741</v>
      </c>
      <c r="K312" s="5" t="s">
        <v>17</v>
      </c>
      <c r="L312">
        <v>2025</v>
      </c>
    </row>
    <row r="313" spans="1:12" hidden="1" x14ac:dyDescent="0.35">
      <c r="A313" t="s">
        <v>34</v>
      </c>
      <c r="B313" t="s">
        <v>35</v>
      </c>
      <c r="C313" t="s">
        <v>770</v>
      </c>
      <c r="D313" t="s">
        <v>771</v>
      </c>
      <c r="E313" s="5" t="s">
        <v>38</v>
      </c>
      <c r="F313" t="s">
        <v>17</v>
      </c>
      <c r="G313" s="5" t="s">
        <v>24</v>
      </c>
      <c r="H313" s="5" t="s">
        <v>23</v>
      </c>
      <c r="I313" s="5" t="s">
        <v>83</v>
      </c>
      <c r="J313" s="1">
        <v>45740</v>
      </c>
      <c r="K313" s="5" t="s">
        <v>17</v>
      </c>
      <c r="L313">
        <v>2025</v>
      </c>
    </row>
    <row r="314" spans="1:12" hidden="1" x14ac:dyDescent="0.35">
      <c r="A314" t="s">
        <v>69</v>
      </c>
      <c r="B314" t="s">
        <v>233</v>
      </c>
      <c r="C314" t="s">
        <v>772</v>
      </c>
      <c r="D314" t="s">
        <v>773</v>
      </c>
      <c r="E314" s="5" t="s">
        <v>148</v>
      </c>
      <c r="F314" t="s">
        <v>652</v>
      </c>
      <c r="G314" s="5" t="s">
        <v>23</v>
      </c>
      <c r="H314" s="5" t="s">
        <v>17</v>
      </c>
      <c r="I314" s="5" t="s">
        <v>20</v>
      </c>
      <c r="J314" s="1">
        <v>45736</v>
      </c>
      <c r="K314" s="5" t="s">
        <v>774</v>
      </c>
      <c r="L314">
        <v>2025</v>
      </c>
    </row>
    <row r="315" spans="1:12" hidden="1" x14ac:dyDescent="0.35">
      <c r="A315" t="s">
        <v>69</v>
      </c>
      <c r="B315" t="s">
        <v>606</v>
      </c>
      <c r="C315" t="s">
        <v>775</v>
      </c>
      <c r="D315" t="s">
        <v>776</v>
      </c>
      <c r="E315" s="5" t="s">
        <v>17</v>
      </c>
      <c r="F315" t="s">
        <v>17</v>
      </c>
      <c r="G315" s="5" t="s">
        <v>82</v>
      </c>
      <c r="H315" s="5" t="s">
        <v>19</v>
      </c>
      <c r="I315" s="5" t="s">
        <v>78</v>
      </c>
      <c r="J315" s="1">
        <v>45736</v>
      </c>
      <c r="K315" s="5" t="s">
        <v>777</v>
      </c>
      <c r="L315">
        <v>2025</v>
      </c>
    </row>
    <row r="316" spans="1:12" hidden="1" x14ac:dyDescent="0.35">
      <c r="A316" t="s">
        <v>34</v>
      </c>
      <c r="B316" t="s">
        <v>265</v>
      </c>
      <c r="C316" t="s">
        <v>778</v>
      </c>
      <c r="D316" t="s">
        <v>779</v>
      </c>
      <c r="E316" s="5" t="s">
        <v>38</v>
      </c>
      <c r="F316" t="s">
        <v>17</v>
      </c>
      <c r="G316" s="5" t="s">
        <v>23</v>
      </c>
      <c r="H316" t="s">
        <v>17</v>
      </c>
      <c r="I316" s="5" t="s">
        <v>20</v>
      </c>
      <c r="J316" s="1">
        <v>45736</v>
      </c>
      <c r="K316" s="5" t="s">
        <v>17</v>
      </c>
      <c r="L316">
        <v>2025</v>
      </c>
    </row>
    <row r="317" spans="1:12" hidden="1" x14ac:dyDescent="0.35">
      <c r="A317" t="s">
        <v>34</v>
      </c>
      <c r="B317" t="s">
        <v>35</v>
      </c>
      <c r="C317" t="s">
        <v>780</v>
      </c>
      <c r="D317" t="s">
        <v>781</v>
      </c>
      <c r="E317" s="5" t="s">
        <v>38</v>
      </c>
      <c r="F317" t="s">
        <v>17</v>
      </c>
      <c r="G317" s="5" t="s">
        <v>92</v>
      </c>
      <c r="H317" s="5" t="s">
        <v>43</v>
      </c>
      <c r="I317" s="5" t="s">
        <v>20</v>
      </c>
      <c r="J317" s="1">
        <v>45735</v>
      </c>
      <c r="K317" s="5" t="s">
        <v>17</v>
      </c>
      <c r="L317">
        <v>2025</v>
      </c>
    </row>
    <row r="318" spans="1:12" hidden="1" x14ac:dyDescent="0.35">
      <c r="A318" t="s">
        <v>69</v>
      </c>
      <c r="B318" t="s">
        <v>70</v>
      </c>
      <c r="C318" t="s">
        <v>782</v>
      </c>
      <c r="D318" t="s">
        <v>783</v>
      </c>
      <c r="E318" s="5" t="s">
        <v>73</v>
      </c>
      <c r="F318" t="s">
        <v>17</v>
      </c>
      <c r="G318" s="5" t="s">
        <v>23</v>
      </c>
      <c r="H318" s="5" t="s">
        <v>18</v>
      </c>
      <c r="I318" s="5" t="s">
        <v>20</v>
      </c>
      <c r="J318" s="1">
        <v>45734</v>
      </c>
      <c r="K318" s="5" t="s">
        <v>17</v>
      </c>
      <c r="L318">
        <v>2025</v>
      </c>
    </row>
    <row r="319" spans="1:12" hidden="1" x14ac:dyDescent="0.35">
      <c r="A319" t="s">
        <v>34</v>
      </c>
      <c r="B319" t="s">
        <v>35</v>
      </c>
      <c r="C319" t="s">
        <v>784</v>
      </c>
      <c r="D319" t="s">
        <v>785</v>
      </c>
      <c r="E319" s="5" t="s">
        <v>38</v>
      </c>
      <c r="F319" t="s">
        <v>17</v>
      </c>
      <c r="G319" s="5" t="s">
        <v>18</v>
      </c>
      <c r="H319" s="5" t="s">
        <v>23</v>
      </c>
      <c r="I319" s="5" t="s">
        <v>20</v>
      </c>
      <c r="J319" s="1">
        <v>45733</v>
      </c>
      <c r="K319" s="5" t="s">
        <v>17</v>
      </c>
      <c r="L319">
        <v>2025</v>
      </c>
    </row>
    <row r="320" spans="1:12" hidden="1" x14ac:dyDescent="0.35">
      <c r="A320" t="s">
        <v>205</v>
      </c>
      <c r="B320" t="s">
        <v>13</v>
      </c>
      <c r="C320" t="s">
        <v>786</v>
      </c>
      <c r="D320" t="s">
        <v>787</v>
      </c>
      <c r="E320" s="5" t="s">
        <v>16</v>
      </c>
      <c r="F320" t="s">
        <v>17</v>
      </c>
      <c r="G320" s="5" t="s">
        <v>24</v>
      </c>
      <c r="H320" s="5" t="s">
        <v>46</v>
      </c>
      <c r="I320" s="5" t="s">
        <v>20</v>
      </c>
      <c r="J320" s="1">
        <v>45731</v>
      </c>
      <c r="K320" s="5" t="s">
        <v>17</v>
      </c>
      <c r="L320">
        <v>2025</v>
      </c>
    </row>
    <row r="321" spans="1:12" hidden="1" x14ac:dyDescent="0.35">
      <c r="A321" t="s">
        <v>69</v>
      </c>
      <c r="B321" t="s">
        <v>233</v>
      </c>
      <c r="C321" t="s">
        <v>788</v>
      </c>
      <c r="D321" t="s">
        <v>789</v>
      </c>
      <c r="E321" s="5" t="s">
        <v>148</v>
      </c>
      <c r="F321" t="s">
        <v>652</v>
      </c>
      <c r="G321" s="5" t="s">
        <v>93</v>
      </c>
      <c r="H321" s="5" t="s">
        <v>17</v>
      </c>
      <c r="I321" s="5" t="s">
        <v>20</v>
      </c>
      <c r="J321" s="1">
        <v>45729</v>
      </c>
      <c r="K321" s="5" t="s">
        <v>790</v>
      </c>
      <c r="L321">
        <v>2025</v>
      </c>
    </row>
    <row r="322" spans="1:12" hidden="1" x14ac:dyDescent="0.35">
      <c r="A322" t="s">
        <v>34</v>
      </c>
      <c r="B322" t="s">
        <v>35</v>
      </c>
      <c r="C322" t="s">
        <v>791</v>
      </c>
      <c r="D322" t="s">
        <v>792</v>
      </c>
      <c r="E322" s="5" t="s">
        <v>56</v>
      </c>
      <c r="F322" t="s">
        <v>17</v>
      </c>
      <c r="G322" s="5" t="s">
        <v>57</v>
      </c>
      <c r="H322" s="5" t="s">
        <v>49</v>
      </c>
      <c r="I322" s="5" t="s">
        <v>83</v>
      </c>
      <c r="J322" s="1">
        <v>45729</v>
      </c>
      <c r="K322" s="5" t="s">
        <v>17</v>
      </c>
      <c r="L322">
        <v>2025</v>
      </c>
    </row>
    <row r="323" spans="1:12" hidden="1" x14ac:dyDescent="0.35">
      <c r="A323" t="s">
        <v>34</v>
      </c>
      <c r="B323" t="s">
        <v>35</v>
      </c>
      <c r="C323" t="s">
        <v>793</v>
      </c>
      <c r="D323" t="s">
        <v>794</v>
      </c>
      <c r="E323" s="5" t="s">
        <v>38</v>
      </c>
      <c r="F323" t="s">
        <v>17</v>
      </c>
      <c r="G323" s="5" t="s">
        <v>42</v>
      </c>
      <c r="H323" s="5" t="s">
        <v>43</v>
      </c>
      <c r="I323" s="5" t="s">
        <v>20</v>
      </c>
      <c r="J323" s="1">
        <v>45729</v>
      </c>
      <c r="K323" s="5" t="s">
        <v>17</v>
      </c>
      <c r="L323">
        <v>2025</v>
      </c>
    </row>
    <row r="324" spans="1:12" hidden="1" x14ac:dyDescent="0.35">
      <c r="A324" t="s">
        <v>34</v>
      </c>
      <c r="B324" t="s">
        <v>35</v>
      </c>
      <c r="C324" t="s">
        <v>795</v>
      </c>
      <c r="D324" t="s">
        <v>796</v>
      </c>
      <c r="E324" s="5" t="s">
        <v>38</v>
      </c>
      <c r="F324" t="s">
        <v>17</v>
      </c>
      <c r="G324" s="5" t="s">
        <v>24</v>
      </c>
      <c r="H324" t="s">
        <v>17</v>
      </c>
      <c r="I324" s="5" t="s">
        <v>20</v>
      </c>
      <c r="J324" s="1">
        <v>45729</v>
      </c>
      <c r="K324" s="5" t="s">
        <v>17</v>
      </c>
      <c r="L324">
        <v>2025</v>
      </c>
    </row>
    <row r="325" spans="1:12" hidden="1" x14ac:dyDescent="0.35">
      <c r="A325" t="s">
        <v>205</v>
      </c>
      <c r="B325" t="s">
        <v>13</v>
      </c>
      <c r="C325" t="s">
        <v>797</v>
      </c>
      <c r="D325" t="s">
        <v>798</v>
      </c>
      <c r="E325" s="5" t="s">
        <v>28</v>
      </c>
      <c r="F325" t="s">
        <v>17</v>
      </c>
      <c r="G325" s="5" t="s">
        <v>150</v>
      </c>
      <c r="H325" s="5" t="s">
        <v>24</v>
      </c>
      <c r="I325" s="5" t="s">
        <v>20</v>
      </c>
      <c r="J325" s="1">
        <v>45727</v>
      </c>
      <c r="K325" s="5" t="s">
        <v>799</v>
      </c>
      <c r="L325">
        <v>2025</v>
      </c>
    </row>
    <row r="326" spans="1:12" hidden="1" x14ac:dyDescent="0.35">
      <c r="A326" t="s">
        <v>34</v>
      </c>
      <c r="B326" t="s">
        <v>35</v>
      </c>
      <c r="C326" t="s">
        <v>800</v>
      </c>
      <c r="D326" t="s">
        <v>801</v>
      </c>
      <c r="E326" s="5" t="s">
        <v>38</v>
      </c>
      <c r="F326" t="s">
        <v>17</v>
      </c>
      <c r="G326" s="5" t="s">
        <v>23</v>
      </c>
      <c r="H326" t="s">
        <v>17</v>
      </c>
      <c r="I326" s="5" t="s">
        <v>20</v>
      </c>
      <c r="J326" s="1">
        <v>45727</v>
      </c>
      <c r="K326" s="5" t="s">
        <v>17</v>
      </c>
      <c r="L326">
        <v>2025</v>
      </c>
    </row>
    <row r="327" spans="1:12" hidden="1" x14ac:dyDescent="0.35">
      <c r="A327" t="s">
        <v>69</v>
      </c>
      <c r="B327" t="s">
        <v>233</v>
      </c>
      <c r="C327" t="s">
        <v>802</v>
      </c>
      <c r="D327" t="s">
        <v>803</v>
      </c>
      <c r="E327" s="5" t="s">
        <v>148</v>
      </c>
      <c r="F327" t="s">
        <v>652</v>
      </c>
      <c r="G327" s="5" t="s">
        <v>42</v>
      </c>
      <c r="H327" s="5" t="s">
        <v>82</v>
      </c>
      <c r="I327" s="5" t="s">
        <v>20</v>
      </c>
      <c r="J327" s="1">
        <v>45726</v>
      </c>
      <c r="K327" s="5" t="s">
        <v>804</v>
      </c>
      <c r="L327">
        <v>2025</v>
      </c>
    </row>
    <row r="328" spans="1:12" hidden="1" x14ac:dyDescent="0.35">
      <c r="A328" t="s">
        <v>69</v>
      </c>
      <c r="B328" t="s">
        <v>129</v>
      </c>
      <c r="C328" t="s">
        <v>805</v>
      </c>
      <c r="D328" t="s">
        <v>806</v>
      </c>
      <c r="E328" s="5" t="s">
        <v>17</v>
      </c>
      <c r="F328" t="s">
        <v>17</v>
      </c>
      <c r="G328" s="5" t="s">
        <v>29</v>
      </c>
      <c r="H328" s="5" t="s">
        <v>17</v>
      </c>
      <c r="I328" s="5" t="s">
        <v>78</v>
      </c>
      <c r="J328" s="1">
        <v>45724</v>
      </c>
      <c r="K328" t="s">
        <v>807</v>
      </c>
      <c r="L328">
        <v>2025</v>
      </c>
    </row>
    <row r="329" spans="1:12" hidden="1" x14ac:dyDescent="0.35">
      <c r="A329" t="s">
        <v>34</v>
      </c>
      <c r="B329" t="s">
        <v>35</v>
      </c>
      <c r="C329" t="s">
        <v>808</v>
      </c>
      <c r="D329" t="s">
        <v>809</v>
      </c>
      <c r="E329" s="5" t="s">
        <v>38</v>
      </c>
      <c r="F329" t="s">
        <v>17</v>
      </c>
      <c r="G329" s="5" t="s">
        <v>43</v>
      </c>
      <c r="H329" s="5" t="s">
        <v>23</v>
      </c>
      <c r="I329" s="5" t="s">
        <v>20</v>
      </c>
      <c r="J329" s="1">
        <v>45723</v>
      </c>
      <c r="K329" s="5" t="s">
        <v>17</v>
      </c>
      <c r="L329">
        <v>2025</v>
      </c>
    </row>
    <row r="330" spans="1:12" hidden="1" x14ac:dyDescent="0.35">
      <c r="A330" t="s">
        <v>34</v>
      </c>
      <c r="B330" t="s">
        <v>35</v>
      </c>
      <c r="C330" t="s">
        <v>810</v>
      </c>
      <c r="D330" t="s">
        <v>811</v>
      </c>
      <c r="E330" s="5" t="s">
        <v>38</v>
      </c>
      <c r="F330" t="s">
        <v>17</v>
      </c>
      <c r="G330" s="5" t="s">
        <v>150</v>
      </c>
      <c r="H330" s="5" t="s">
        <v>23</v>
      </c>
      <c r="I330" s="5" t="s">
        <v>20</v>
      </c>
      <c r="J330" s="1">
        <v>45722</v>
      </c>
      <c r="K330" s="5" t="s">
        <v>17</v>
      </c>
      <c r="L330">
        <v>2025</v>
      </c>
    </row>
    <row r="331" spans="1:12" hidden="1" x14ac:dyDescent="0.35">
      <c r="A331" t="s">
        <v>69</v>
      </c>
      <c r="B331" t="s">
        <v>129</v>
      </c>
      <c r="C331" t="s">
        <v>812</v>
      </c>
      <c r="D331" t="s">
        <v>813</v>
      </c>
      <c r="E331" s="5" t="s">
        <v>377</v>
      </c>
      <c r="F331" t="s">
        <v>17</v>
      </c>
      <c r="G331" s="5" t="s">
        <v>18</v>
      </c>
      <c r="H331" s="5" t="s">
        <v>17</v>
      </c>
      <c r="I331" s="5" t="s">
        <v>78</v>
      </c>
      <c r="J331" s="1">
        <v>45722</v>
      </c>
      <c r="K331" s="5" t="s">
        <v>17</v>
      </c>
      <c r="L331">
        <v>2025</v>
      </c>
    </row>
    <row r="332" spans="1:12" hidden="1" x14ac:dyDescent="0.35">
      <c r="A332" t="s">
        <v>205</v>
      </c>
      <c r="B332" t="s">
        <v>13</v>
      </c>
      <c r="C332" t="s">
        <v>814</v>
      </c>
      <c r="D332" t="s">
        <v>815</v>
      </c>
      <c r="E332" s="5" t="s">
        <v>33</v>
      </c>
      <c r="F332" t="s">
        <v>17</v>
      </c>
      <c r="G332" s="5" t="s">
        <v>23</v>
      </c>
      <c r="H332" s="5" t="s">
        <v>18</v>
      </c>
      <c r="I332" s="5" t="s">
        <v>20</v>
      </c>
      <c r="J332" s="1">
        <v>45721</v>
      </c>
      <c r="K332" s="5" t="s">
        <v>17</v>
      </c>
      <c r="L332">
        <v>2025</v>
      </c>
    </row>
    <row r="333" spans="1:12" hidden="1" x14ac:dyDescent="0.35">
      <c r="A333" t="s">
        <v>34</v>
      </c>
      <c r="B333" t="s">
        <v>35</v>
      </c>
      <c r="C333" t="s">
        <v>816</v>
      </c>
      <c r="D333" t="s">
        <v>817</v>
      </c>
      <c r="E333" s="5" t="s">
        <v>38</v>
      </c>
      <c r="F333" t="s">
        <v>17</v>
      </c>
      <c r="G333" s="5" t="s">
        <v>29</v>
      </c>
      <c r="H333" s="5" t="s">
        <v>93</v>
      </c>
      <c r="I333" s="5" t="s">
        <v>20</v>
      </c>
      <c r="J333" s="1">
        <v>45721</v>
      </c>
      <c r="K333" s="5" t="s">
        <v>17</v>
      </c>
      <c r="L333">
        <v>2025</v>
      </c>
    </row>
    <row r="334" spans="1:12" hidden="1" x14ac:dyDescent="0.35">
      <c r="A334" t="s">
        <v>34</v>
      </c>
      <c r="B334" t="s">
        <v>35</v>
      </c>
      <c r="C334" t="s">
        <v>818</v>
      </c>
      <c r="D334" t="s">
        <v>819</v>
      </c>
      <c r="E334" s="5" t="s">
        <v>38</v>
      </c>
      <c r="F334" t="s">
        <v>17</v>
      </c>
      <c r="G334" s="5" t="s">
        <v>93</v>
      </c>
      <c r="H334" s="5" t="s">
        <v>29</v>
      </c>
      <c r="I334" s="5" t="s">
        <v>20</v>
      </c>
      <c r="J334" s="1">
        <v>45720</v>
      </c>
      <c r="K334" s="5" t="s">
        <v>17</v>
      </c>
      <c r="L334">
        <v>2025</v>
      </c>
    </row>
    <row r="335" spans="1:12" hidden="1" x14ac:dyDescent="0.35">
      <c r="A335" t="s">
        <v>69</v>
      </c>
      <c r="B335" t="s">
        <v>79</v>
      </c>
      <c r="C335" t="s">
        <v>820</v>
      </c>
      <c r="D335" t="s">
        <v>821</v>
      </c>
      <c r="E335" s="5" t="s">
        <v>17</v>
      </c>
      <c r="F335" t="s">
        <v>17</v>
      </c>
      <c r="G335" s="5" t="s">
        <v>150</v>
      </c>
      <c r="H335" t="s">
        <v>49</v>
      </c>
      <c r="I335" s="5" t="s">
        <v>83</v>
      </c>
      <c r="J335" s="1">
        <v>45719</v>
      </c>
      <c r="K335" s="5" t="s">
        <v>822</v>
      </c>
      <c r="L335">
        <v>2025</v>
      </c>
    </row>
    <row r="336" spans="1:12" hidden="1" x14ac:dyDescent="0.35">
      <c r="A336" t="s">
        <v>205</v>
      </c>
      <c r="B336" t="s">
        <v>13</v>
      </c>
      <c r="C336" t="s">
        <v>823</v>
      </c>
      <c r="D336" t="s">
        <v>824</v>
      </c>
      <c r="E336" s="5" t="s">
        <v>16</v>
      </c>
      <c r="F336" t="s">
        <v>17</v>
      </c>
      <c r="G336" s="5" t="s">
        <v>23</v>
      </c>
      <c r="H336" s="5" t="s">
        <v>93</v>
      </c>
      <c r="I336" s="5" t="s">
        <v>20</v>
      </c>
      <c r="J336" s="1">
        <v>45719</v>
      </c>
      <c r="K336" s="5" t="s">
        <v>17</v>
      </c>
      <c r="L336">
        <v>2025</v>
      </c>
    </row>
    <row r="337" spans="1:12" hidden="1" x14ac:dyDescent="0.35">
      <c r="A337" t="s">
        <v>34</v>
      </c>
      <c r="B337" t="s">
        <v>35</v>
      </c>
      <c r="C337" t="s">
        <v>825</v>
      </c>
      <c r="D337" t="s">
        <v>826</v>
      </c>
      <c r="E337" s="5" t="s">
        <v>38</v>
      </c>
      <c r="F337" t="s">
        <v>17</v>
      </c>
      <c r="G337" s="5" t="s">
        <v>18</v>
      </c>
      <c r="H337" s="5" t="s">
        <v>23</v>
      </c>
      <c r="I337" s="5" t="s">
        <v>20</v>
      </c>
      <c r="J337" s="1">
        <v>45719</v>
      </c>
      <c r="K337" s="5" t="s">
        <v>17</v>
      </c>
      <c r="L337">
        <v>2025</v>
      </c>
    </row>
    <row r="338" spans="1:12" hidden="1" x14ac:dyDescent="0.35">
      <c r="A338" t="s">
        <v>34</v>
      </c>
      <c r="B338" t="s">
        <v>35</v>
      </c>
      <c r="C338" t="s">
        <v>827</v>
      </c>
      <c r="D338" t="s">
        <v>828</v>
      </c>
      <c r="E338" s="5" t="s">
        <v>38</v>
      </c>
      <c r="F338" t="s">
        <v>17</v>
      </c>
      <c r="G338" s="5" t="s">
        <v>23</v>
      </c>
      <c r="H338" s="5" t="s">
        <v>42</v>
      </c>
      <c r="I338" s="5" t="s">
        <v>20</v>
      </c>
      <c r="J338" s="1">
        <v>45715</v>
      </c>
      <c r="K338" s="5" t="s">
        <v>17</v>
      </c>
      <c r="L338">
        <v>2025</v>
      </c>
    </row>
    <row r="339" spans="1:12" hidden="1" x14ac:dyDescent="0.35">
      <c r="A339" t="s">
        <v>34</v>
      </c>
      <c r="B339" t="s">
        <v>35</v>
      </c>
      <c r="C339" t="s">
        <v>829</v>
      </c>
      <c r="D339" t="s">
        <v>830</v>
      </c>
      <c r="E339" s="5" t="s">
        <v>38</v>
      </c>
      <c r="F339" t="s">
        <v>17</v>
      </c>
      <c r="G339" s="5" t="s">
        <v>92</v>
      </c>
      <c r="H339" s="5" t="s">
        <v>93</v>
      </c>
      <c r="I339" s="5" t="s">
        <v>20</v>
      </c>
      <c r="J339" s="1">
        <v>45714</v>
      </c>
      <c r="K339" s="5" t="s">
        <v>17</v>
      </c>
      <c r="L339">
        <v>2025</v>
      </c>
    </row>
    <row r="340" spans="1:12" hidden="1" x14ac:dyDescent="0.35">
      <c r="A340" t="s">
        <v>69</v>
      </c>
      <c r="B340" t="s">
        <v>206</v>
      </c>
      <c r="C340" t="s">
        <v>831</v>
      </c>
      <c r="D340" t="s">
        <v>832</v>
      </c>
      <c r="E340" s="6" t="s">
        <v>833</v>
      </c>
      <c r="F340" t="s">
        <v>17</v>
      </c>
      <c r="G340" s="5" t="s">
        <v>150</v>
      </c>
      <c r="H340" s="5" t="s">
        <v>403</v>
      </c>
      <c r="I340" s="5" t="s">
        <v>78</v>
      </c>
      <c r="J340" s="1">
        <v>45714</v>
      </c>
      <c r="K340" s="5" t="s">
        <v>834</v>
      </c>
      <c r="L340">
        <v>2025</v>
      </c>
    </row>
    <row r="341" spans="1:12" hidden="1" x14ac:dyDescent="0.35">
      <c r="A341" t="s">
        <v>34</v>
      </c>
      <c r="B341" t="s">
        <v>35</v>
      </c>
      <c r="C341" t="s">
        <v>835</v>
      </c>
      <c r="D341" t="s">
        <v>836</v>
      </c>
      <c r="E341" s="5" t="s">
        <v>38</v>
      </c>
      <c r="F341" t="s">
        <v>17</v>
      </c>
      <c r="G341" s="5" t="s">
        <v>23</v>
      </c>
      <c r="H341" s="5" t="s">
        <v>24</v>
      </c>
      <c r="I341" s="5" t="s">
        <v>20</v>
      </c>
      <c r="J341" s="1">
        <v>45713</v>
      </c>
      <c r="K341" s="5" t="s">
        <v>17</v>
      </c>
      <c r="L341">
        <v>2025</v>
      </c>
    </row>
    <row r="342" spans="1:12" hidden="1" x14ac:dyDescent="0.35">
      <c r="A342" t="s">
        <v>69</v>
      </c>
      <c r="B342" t="s">
        <v>79</v>
      </c>
      <c r="C342" t="s">
        <v>837</v>
      </c>
      <c r="D342" t="s">
        <v>838</v>
      </c>
      <c r="E342" s="5" t="s">
        <v>17</v>
      </c>
      <c r="F342" t="s">
        <v>17</v>
      </c>
      <c r="G342" s="5" t="s">
        <v>57</v>
      </c>
      <c r="H342" t="s">
        <v>46</v>
      </c>
      <c r="I342" s="5" t="s">
        <v>78</v>
      </c>
      <c r="J342" s="1">
        <v>45712</v>
      </c>
      <c r="K342" s="5" t="s">
        <v>839</v>
      </c>
      <c r="L342">
        <v>2025</v>
      </c>
    </row>
    <row r="343" spans="1:12" hidden="1" x14ac:dyDescent="0.35">
      <c r="A343" t="s">
        <v>34</v>
      </c>
      <c r="B343" t="s">
        <v>35</v>
      </c>
      <c r="C343" t="s">
        <v>840</v>
      </c>
      <c r="D343" t="s">
        <v>841</v>
      </c>
      <c r="E343" s="5" t="s">
        <v>38</v>
      </c>
      <c r="F343" t="s">
        <v>17</v>
      </c>
      <c r="G343" s="5" t="s">
        <v>24</v>
      </c>
      <c r="H343" s="5" t="s">
        <v>46</v>
      </c>
      <c r="I343" s="5" t="s">
        <v>20</v>
      </c>
      <c r="J343" s="1">
        <v>45712</v>
      </c>
      <c r="K343" s="5" t="s">
        <v>17</v>
      </c>
      <c r="L343">
        <v>2025</v>
      </c>
    </row>
    <row r="344" spans="1:12" hidden="1" x14ac:dyDescent="0.35">
      <c r="A344" t="s">
        <v>34</v>
      </c>
      <c r="B344" t="s">
        <v>35</v>
      </c>
      <c r="C344" t="s">
        <v>842</v>
      </c>
      <c r="D344" t="s">
        <v>843</v>
      </c>
      <c r="E344" s="5" t="s">
        <v>38</v>
      </c>
      <c r="F344" t="s">
        <v>17</v>
      </c>
      <c r="G344" s="5" t="s">
        <v>23</v>
      </c>
      <c r="H344" s="5" t="s">
        <v>39</v>
      </c>
      <c r="I344" s="5" t="s">
        <v>20</v>
      </c>
      <c r="J344" s="1">
        <v>45709</v>
      </c>
      <c r="K344" s="5" t="s">
        <v>17</v>
      </c>
      <c r="L344">
        <v>2025</v>
      </c>
    </row>
    <row r="345" spans="1:12" hidden="1" x14ac:dyDescent="0.35">
      <c r="A345" t="s">
        <v>205</v>
      </c>
      <c r="B345" t="s">
        <v>13</v>
      </c>
      <c r="C345" t="s">
        <v>844</v>
      </c>
      <c r="D345" t="s">
        <v>845</v>
      </c>
      <c r="E345" s="5" t="s">
        <v>28</v>
      </c>
      <c r="F345" t="s">
        <v>17</v>
      </c>
      <c r="G345" s="5" t="s">
        <v>150</v>
      </c>
      <c r="H345" s="5" t="s">
        <v>46</v>
      </c>
      <c r="I345" s="5" t="s">
        <v>20</v>
      </c>
      <c r="J345" s="1">
        <v>45709</v>
      </c>
      <c r="K345" s="5" t="s">
        <v>17</v>
      </c>
      <c r="L345">
        <v>2025</v>
      </c>
    </row>
    <row r="346" spans="1:12" hidden="1" x14ac:dyDescent="0.35">
      <c r="A346" t="s">
        <v>69</v>
      </c>
      <c r="B346" t="s">
        <v>79</v>
      </c>
      <c r="C346" t="s">
        <v>846</v>
      </c>
      <c r="D346" t="s">
        <v>847</v>
      </c>
      <c r="E346" s="5" t="s">
        <v>17</v>
      </c>
      <c r="F346" t="s">
        <v>17</v>
      </c>
      <c r="G346" s="5" t="s">
        <v>49</v>
      </c>
      <c r="H346" t="s">
        <v>23</v>
      </c>
      <c r="I346" s="5" t="s">
        <v>78</v>
      </c>
      <c r="J346" s="1">
        <v>45708</v>
      </c>
      <c r="K346" s="5" t="s">
        <v>848</v>
      </c>
      <c r="L346">
        <v>2025</v>
      </c>
    </row>
    <row r="347" spans="1:12" hidden="1" x14ac:dyDescent="0.35">
      <c r="A347" t="s">
        <v>34</v>
      </c>
      <c r="B347" t="s">
        <v>35</v>
      </c>
      <c r="C347" t="s">
        <v>849</v>
      </c>
      <c r="D347" t="s">
        <v>850</v>
      </c>
      <c r="E347" s="5" t="s">
        <v>38</v>
      </c>
      <c r="F347" t="s">
        <v>17</v>
      </c>
      <c r="G347" s="5" t="s">
        <v>43</v>
      </c>
      <c r="H347" s="5" t="s">
        <v>23</v>
      </c>
      <c r="I347" s="5" t="s">
        <v>20</v>
      </c>
      <c r="J347" s="1">
        <v>45708</v>
      </c>
      <c r="K347" s="5" t="s">
        <v>17</v>
      </c>
      <c r="L347">
        <v>2025</v>
      </c>
    </row>
    <row r="348" spans="1:12" hidden="1" x14ac:dyDescent="0.35">
      <c r="A348" t="s">
        <v>69</v>
      </c>
      <c r="B348" t="s">
        <v>70</v>
      </c>
      <c r="C348" t="s">
        <v>851</v>
      </c>
      <c r="D348" t="s">
        <v>852</v>
      </c>
      <c r="E348" s="5" t="s">
        <v>73</v>
      </c>
      <c r="F348" t="s">
        <v>17</v>
      </c>
      <c r="G348" s="5" t="s">
        <v>18</v>
      </c>
      <c r="H348" s="5" t="s">
        <v>46</v>
      </c>
      <c r="I348" s="5" t="s">
        <v>20</v>
      </c>
      <c r="J348" s="1">
        <v>45707</v>
      </c>
      <c r="K348" s="5" t="s">
        <v>17</v>
      </c>
      <c r="L348">
        <v>2025</v>
      </c>
    </row>
    <row r="349" spans="1:12" hidden="1" x14ac:dyDescent="0.35">
      <c r="A349" t="s">
        <v>34</v>
      </c>
      <c r="B349" t="s">
        <v>35</v>
      </c>
      <c r="C349" t="s">
        <v>853</v>
      </c>
      <c r="D349" t="s">
        <v>854</v>
      </c>
      <c r="E349" s="5" t="s">
        <v>38</v>
      </c>
      <c r="F349" t="s">
        <v>17</v>
      </c>
      <c r="G349" s="5" t="s">
        <v>18</v>
      </c>
      <c r="H349" s="5" t="s">
        <v>23</v>
      </c>
      <c r="I349" s="5" t="s">
        <v>20</v>
      </c>
      <c r="J349" s="1">
        <v>45707</v>
      </c>
      <c r="K349" s="5" t="s">
        <v>17</v>
      </c>
      <c r="L349">
        <v>2025</v>
      </c>
    </row>
    <row r="350" spans="1:12" hidden="1" x14ac:dyDescent="0.35">
      <c r="A350" t="s">
        <v>69</v>
      </c>
      <c r="B350" t="s">
        <v>129</v>
      </c>
      <c r="C350" t="s">
        <v>855</v>
      </c>
      <c r="D350" t="s">
        <v>856</v>
      </c>
      <c r="E350" s="5" t="s">
        <v>17</v>
      </c>
      <c r="F350" t="s">
        <v>17</v>
      </c>
      <c r="G350" s="5" t="s">
        <v>23</v>
      </c>
      <c r="H350" s="5" t="s">
        <v>17</v>
      </c>
      <c r="I350" s="5" t="s">
        <v>20</v>
      </c>
      <c r="J350" s="1">
        <v>45706</v>
      </c>
      <c r="K350" t="s">
        <v>857</v>
      </c>
      <c r="L350">
        <v>2025</v>
      </c>
    </row>
    <row r="351" spans="1:12" hidden="1" x14ac:dyDescent="0.35">
      <c r="A351" t="s">
        <v>69</v>
      </c>
      <c r="B351" t="s">
        <v>206</v>
      </c>
      <c r="C351" t="s">
        <v>858</v>
      </c>
      <c r="D351" t="s">
        <v>859</v>
      </c>
      <c r="E351" s="5" t="s">
        <v>17</v>
      </c>
      <c r="F351" t="s">
        <v>17</v>
      </c>
      <c r="G351" s="5" t="s">
        <v>23</v>
      </c>
      <c r="H351" s="5" t="s">
        <v>92</v>
      </c>
      <c r="I351" s="5" t="s">
        <v>20</v>
      </c>
      <c r="J351" s="1">
        <v>45706</v>
      </c>
      <c r="K351" s="5" t="s">
        <v>860</v>
      </c>
      <c r="L351">
        <v>2025</v>
      </c>
    </row>
    <row r="352" spans="1:12" hidden="1" x14ac:dyDescent="0.35">
      <c r="A352" t="s">
        <v>34</v>
      </c>
      <c r="B352" t="s">
        <v>35</v>
      </c>
      <c r="C352" t="s">
        <v>861</v>
      </c>
      <c r="D352" t="s">
        <v>862</v>
      </c>
      <c r="E352" s="5" t="s">
        <v>38</v>
      </c>
      <c r="F352" t="s">
        <v>17</v>
      </c>
      <c r="G352" s="5" t="s">
        <v>29</v>
      </c>
      <c r="H352" s="5" t="s">
        <v>93</v>
      </c>
      <c r="I352" s="5" t="s">
        <v>20</v>
      </c>
      <c r="J352" s="1">
        <v>45706</v>
      </c>
      <c r="K352" s="5" t="s">
        <v>17</v>
      </c>
      <c r="L352">
        <v>2025</v>
      </c>
    </row>
    <row r="353" spans="1:12" hidden="1" x14ac:dyDescent="0.35">
      <c r="A353" t="s">
        <v>69</v>
      </c>
      <c r="B353" t="s">
        <v>79</v>
      </c>
      <c r="C353" t="s">
        <v>863</v>
      </c>
      <c r="D353" t="s">
        <v>864</v>
      </c>
      <c r="E353" s="5" t="s">
        <v>17</v>
      </c>
      <c r="F353" t="s">
        <v>17</v>
      </c>
      <c r="G353" s="5" t="s">
        <v>49</v>
      </c>
      <c r="H353" t="s">
        <v>46</v>
      </c>
      <c r="I353" s="5" t="s">
        <v>78</v>
      </c>
      <c r="J353" s="1">
        <v>45701</v>
      </c>
      <c r="K353" s="5" t="s">
        <v>865</v>
      </c>
      <c r="L353">
        <v>2025</v>
      </c>
    </row>
    <row r="354" spans="1:12" hidden="1" x14ac:dyDescent="0.35">
      <c r="A354" t="s">
        <v>34</v>
      </c>
      <c r="B354" t="s">
        <v>35</v>
      </c>
      <c r="C354" t="s">
        <v>866</v>
      </c>
      <c r="D354" t="s">
        <v>867</v>
      </c>
      <c r="E354" s="5" t="s">
        <v>38</v>
      </c>
      <c r="F354" t="s">
        <v>17</v>
      </c>
      <c r="G354" s="5" t="s">
        <v>19</v>
      </c>
      <c r="H354" s="5" t="s">
        <v>46</v>
      </c>
      <c r="I354" s="5" t="s">
        <v>20</v>
      </c>
      <c r="J354" s="1">
        <v>45701</v>
      </c>
      <c r="K354" s="5" t="s">
        <v>17</v>
      </c>
      <c r="L354">
        <v>2025</v>
      </c>
    </row>
    <row r="355" spans="1:12" hidden="1" x14ac:dyDescent="0.35">
      <c r="A355" t="s">
        <v>34</v>
      </c>
      <c r="B355" t="s">
        <v>35</v>
      </c>
      <c r="C355" t="s">
        <v>868</v>
      </c>
      <c r="D355" t="s">
        <v>869</v>
      </c>
      <c r="E355" s="5" t="s">
        <v>38</v>
      </c>
      <c r="F355" t="s">
        <v>17</v>
      </c>
      <c r="G355" s="5" t="s">
        <v>24</v>
      </c>
      <c r="H355" s="5" t="s">
        <v>23</v>
      </c>
      <c r="I355" s="5" t="s">
        <v>20</v>
      </c>
      <c r="J355" s="1">
        <v>45700</v>
      </c>
      <c r="K355" s="5" t="s">
        <v>17</v>
      </c>
      <c r="L355">
        <v>2025</v>
      </c>
    </row>
    <row r="356" spans="1:12" hidden="1" x14ac:dyDescent="0.35">
      <c r="A356" t="s">
        <v>34</v>
      </c>
      <c r="B356" t="s">
        <v>35</v>
      </c>
      <c r="C356" t="s">
        <v>870</v>
      </c>
      <c r="D356" t="s">
        <v>871</v>
      </c>
      <c r="E356" s="5" t="s">
        <v>38</v>
      </c>
      <c r="F356" t="s">
        <v>17</v>
      </c>
      <c r="G356" s="5" t="s">
        <v>93</v>
      </c>
      <c r="H356" s="5" t="s">
        <v>43</v>
      </c>
      <c r="I356" s="5" t="s">
        <v>20</v>
      </c>
      <c r="J356" s="1">
        <v>45699</v>
      </c>
      <c r="K356" s="5" t="s">
        <v>17</v>
      </c>
      <c r="L356">
        <v>2025</v>
      </c>
    </row>
    <row r="357" spans="1:12" x14ac:dyDescent="0.35">
      <c r="A357" t="s">
        <v>215</v>
      </c>
      <c r="B357" t="s">
        <v>221</v>
      </c>
      <c r="C357" t="s">
        <v>872</v>
      </c>
      <c r="D357" t="s">
        <v>17</v>
      </c>
      <c r="E357" s="5" t="s">
        <v>17</v>
      </c>
      <c r="F357" t="s">
        <v>17</v>
      </c>
      <c r="G357" s="5" t="s">
        <v>39</v>
      </c>
      <c r="H357" s="5" t="s">
        <v>17</v>
      </c>
      <c r="I357" s="5" t="s">
        <v>78</v>
      </c>
      <c r="J357" s="1">
        <v>45698</v>
      </c>
      <c r="K357" s="5" t="s">
        <v>873</v>
      </c>
      <c r="L357">
        <v>2025</v>
      </c>
    </row>
    <row r="358" spans="1:12" hidden="1" x14ac:dyDescent="0.35">
      <c r="A358" t="s">
        <v>34</v>
      </c>
      <c r="B358" t="s">
        <v>35</v>
      </c>
      <c r="C358" t="s">
        <v>874</v>
      </c>
      <c r="D358" t="s">
        <v>875</v>
      </c>
      <c r="E358" s="5" t="s">
        <v>38</v>
      </c>
      <c r="F358" t="s">
        <v>17</v>
      </c>
      <c r="G358" s="5" t="s">
        <v>23</v>
      </c>
      <c r="H358" s="5" t="s">
        <v>24</v>
      </c>
      <c r="I358" s="5" t="s">
        <v>20</v>
      </c>
      <c r="J358" s="1">
        <v>45694</v>
      </c>
      <c r="K358" s="5" t="s">
        <v>17</v>
      </c>
      <c r="L358">
        <v>2025</v>
      </c>
    </row>
    <row r="359" spans="1:12" x14ac:dyDescent="0.35">
      <c r="A359" t="s">
        <v>215</v>
      </c>
      <c r="B359" t="s">
        <v>760</v>
      </c>
      <c r="C359" t="s">
        <v>876</v>
      </c>
      <c r="D359" t="s">
        <v>17</v>
      </c>
      <c r="E359" s="5" t="s">
        <v>17</v>
      </c>
      <c r="F359" t="s">
        <v>17</v>
      </c>
      <c r="G359" s="5" t="s">
        <v>39</v>
      </c>
      <c r="H359" s="5" t="s">
        <v>17</v>
      </c>
      <c r="I359" s="5" t="s">
        <v>78</v>
      </c>
      <c r="J359" s="1">
        <v>45694</v>
      </c>
      <c r="K359" s="5" t="s">
        <v>17</v>
      </c>
      <c r="L359">
        <v>2025</v>
      </c>
    </row>
    <row r="360" spans="1:12" hidden="1" x14ac:dyDescent="0.35">
      <c r="A360" t="s">
        <v>205</v>
      </c>
      <c r="B360" t="s">
        <v>13</v>
      </c>
      <c r="C360" t="s">
        <v>877</v>
      </c>
      <c r="D360" t="s">
        <v>878</v>
      </c>
      <c r="E360" s="5" t="s">
        <v>33</v>
      </c>
      <c r="F360" t="s">
        <v>17</v>
      </c>
      <c r="G360" s="5" t="s">
        <v>24</v>
      </c>
      <c r="H360" s="5" t="s">
        <v>19</v>
      </c>
      <c r="I360" s="5" t="s">
        <v>20</v>
      </c>
      <c r="J360" s="1">
        <v>45693</v>
      </c>
      <c r="K360" s="5" t="s">
        <v>17</v>
      </c>
      <c r="L360">
        <v>2025</v>
      </c>
    </row>
    <row r="361" spans="1:12" hidden="1" x14ac:dyDescent="0.35">
      <c r="A361" t="s">
        <v>34</v>
      </c>
      <c r="B361" t="s">
        <v>35</v>
      </c>
      <c r="C361" t="s">
        <v>879</v>
      </c>
      <c r="D361" t="s">
        <v>880</v>
      </c>
      <c r="E361" s="5" t="s">
        <v>38</v>
      </c>
      <c r="F361" t="s">
        <v>17</v>
      </c>
      <c r="G361" s="5" t="s">
        <v>23</v>
      </c>
      <c r="H361" s="5" t="s">
        <v>42</v>
      </c>
      <c r="I361" s="5" t="s">
        <v>20</v>
      </c>
      <c r="J361" s="1">
        <v>45693</v>
      </c>
      <c r="K361" s="5" t="s">
        <v>17</v>
      </c>
      <c r="L361">
        <v>2025</v>
      </c>
    </row>
    <row r="362" spans="1:12" hidden="1" x14ac:dyDescent="0.35">
      <c r="A362" t="s">
        <v>69</v>
      </c>
      <c r="B362" t="s">
        <v>206</v>
      </c>
      <c r="C362" t="s">
        <v>881</v>
      </c>
      <c r="D362" t="s">
        <v>882</v>
      </c>
      <c r="E362" s="6" t="s">
        <v>833</v>
      </c>
      <c r="F362" t="s">
        <v>17</v>
      </c>
      <c r="G362" s="5" t="s">
        <v>150</v>
      </c>
      <c r="H362" s="5" t="s">
        <v>403</v>
      </c>
      <c r="I362" s="5" t="s">
        <v>78</v>
      </c>
      <c r="J362" s="1">
        <v>45693</v>
      </c>
      <c r="K362" s="5" t="s">
        <v>883</v>
      </c>
      <c r="L362">
        <v>2025</v>
      </c>
    </row>
    <row r="363" spans="1:12" hidden="1" x14ac:dyDescent="0.35">
      <c r="A363" t="s">
        <v>69</v>
      </c>
      <c r="B363" t="s">
        <v>79</v>
      </c>
      <c r="C363" t="s">
        <v>884</v>
      </c>
      <c r="D363" t="s">
        <v>885</v>
      </c>
      <c r="E363" s="5" t="s">
        <v>17</v>
      </c>
      <c r="F363" t="s">
        <v>17</v>
      </c>
      <c r="G363" s="5" t="s">
        <v>92</v>
      </c>
      <c r="H363" t="s">
        <v>46</v>
      </c>
      <c r="I363" s="5" t="s">
        <v>83</v>
      </c>
      <c r="J363" s="1">
        <v>45692</v>
      </c>
      <c r="K363" s="5" t="s">
        <v>886</v>
      </c>
      <c r="L363">
        <v>2025</v>
      </c>
    </row>
    <row r="364" spans="1:12" hidden="1" x14ac:dyDescent="0.35">
      <c r="A364" t="s">
        <v>205</v>
      </c>
      <c r="B364" t="s">
        <v>13</v>
      </c>
      <c r="C364" t="s">
        <v>887</v>
      </c>
      <c r="D364" t="s">
        <v>888</v>
      </c>
      <c r="E364" s="5" t="s">
        <v>16</v>
      </c>
      <c r="F364" t="s">
        <v>17</v>
      </c>
      <c r="G364" s="5" t="s">
        <v>18</v>
      </c>
      <c r="H364" s="5" t="s">
        <v>23</v>
      </c>
      <c r="I364" s="5" t="s">
        <v>78</v>
      </c>
      <c r="J364" s="1">
        <v>45692</v>
      </c>
      <c r="K364" s="5" t="s">
        <v>17</v>
      </c>
      <c r="L364">
        <v>2025</v>
      </c>
    </row>
    <row r="365" spans="1:12" hidden="1" x14ac:dyDescent="0.35">
      <c r="A365" t="s">
        <v>34</v>
      </c>
      <c r="B365" t="s">
        <v>35</v>
      </c>
      <c r="C365" t="s">
        <v>889</v>
      </c>
      <c r="D365" t="s">
        <v>890</v>
      </c>
      <c r="E365" s="5" t="s">
        <v>38</v>
      </c>
      <c r="F365" t="s">
        <v>17</v>
      </c>
      <c r="G365" s="5" t="s">
        <v>23</v>
      </c>
      <c r="H365" s="5" t="s">
        <v>19</v>
      </c>
      <c r="I365" s="5" t="s">
        <v>20</v>
      </c>
      <c r="J365" s="1">
        <v>45692</v>
      </c>
      <c r="K365" s="5" t="s">
        <v>17</v>
      </c>
      <c r="L365">
        <v>2025</v>
      </c>
    </row>
    <row r="366" spans="1:12" hidden="1" x14ac:dyDescent="0.35">
      <c r="A366" t="s">
        <v>69</v>
      </c>
      <c r="B366" t="s">
        <v>891</v>
      </c>
      <c r="C366" t="s">
        <v>892</v>
      </c>
      <c r="D366" t="s">
        <v>893</v>
      </c>
      <c r="E366" s="5" t="s">
        <v>17</v>
      </c>
      <c r="F366" t="s">
        <v>17</v>
      </c>
      <c r="G366" s="5" t="s">
        <v>92</v>
      </c>
      <c r="H366" s="5" t="s">
        <v>57</v>
      </c>
      <c r="I366" s="5" t="s">
        <v>20</v>
      </c>
      <c r="J366" s="1">
        <v>45691</v>
      </c>
      <c r="K366" s="5" t="s">
        <v>894</v>
      </c>
      <c r="L366">
        <v>2025</v>
      </c>
    </row>
    <row r="367" spans="1:12" hidden="1" x14ac:dyDescent="0.35">
      <c r="A367" t="s">
        <v>69</v>
      </c>
      <c r="B367" t="s">
        <v>206</v>
      </c>
      <c r="C367" t="s">
        <v>895</v>
      </c>
      <c r="D367" t="s">
        <v>896</v>
      </c>
      <c r="E367" s="5" t="s">
        <v>17</v>
      </c>
      <c r="F367" t="s">
        <v>17</v>
      </c>
      <c r="G367" s="5" t="s">
        <v>92</v>
      </c>
      <c r="H367" s="5" t="s">
        <v>46</v>
      </c>
      <c r="I367" s="5" t="s">
        <v>20</v>
      </c>
      <c r="J367" s="1">
        <v>45691</v>
      </c>
      <c r="K367" s="5" t="s">
        <v>897</v>
      </c>
      <c r="L367">
        <v>2025</v>
      </c>
    </row>
    <row r="368" spans="1:12" hidden="1" x14ac:dyDescent="0.35">
      <c r="A368" t="s">
        <v>34</v>
      </c>
      <c r="B368" t="s">
        <v>35</v>
      </c>
      <c r="C368" t="s">
        <v>898</v>
      </c>
      <c r="D368" t="s">
        <v>899</v>
      </c>
      <c r="E368" s="5" t="s">
        <v>38</v>
      </c>
      <c r="F368" t="s">
        <v>17</v>
      </c>
      <c r="G368" s="5" t="s">
        <v>43</v>
      </c>
      <c r="H368" s="5" t="s">
        <v>23</v>
      </c>
      <c r="I368" s="5" t="s">
        <v>20</v>
      </c>
      <c r="J368" s="1">
        <v>45691</v>
      </c>
      <c r="K368" s="5" t="s">
        <v>17</v>
      </c>
      <c r="L368">
        <v>2025</v>
      </c>
    </row>
    <row r="369" spans="1:12" hidden="1" x14ac:dyDescent="0.35">
      <c r="A369" t="s">
        <v>34</v>
      </c>
      <c r="B369" t="s">
        <v>265</v>
      </c>
      <c r="C369" t="s">
        <v>900</v>
      </c>
      <c r="D369" t="s">
        <v>901</v>
      </c>
      <c r="E369" s="5" t="s">
        <v>38</v>
      </c>
      <c r="F369" t="s">
        <v>17</v>
      </c>
      <c r="G369" s="5" t="s">
        <v>57</v>
      </c>
      <c r="H369" s="5" t="s">
        <v>46</v>
      </c>
      <c r="I369" s="5" t="s">
        <v>20</v>
      </c>
      <c r="J369" s="1">
        <v>45688</v>
      </c>
      <c r="K369" s="5" t="s">
        <v>17</v>
      </c>
      <c r="L369">
        <v>2025</v>
      </c>
    </row>
    <row r="370" spans="1:12" hidden="1" x14ac:dyDescent="0.35">
      <c r="A370" t="s">
        <v>34</v>
      </c>
      <c r="B370" t="s">
        <v>35</v>
      </c>
      <c r="C370" t="s">
        <v>902</v>
      </c>
      <c r="D370" t="s">
        <v>903</v>
      </c>
      <c r="E370" s="5" t="s">
        <v>38</v>
      </c>
      <c r="F370" t="s">
        <v>17</v>
      </c>
      <c r="G370" s="5" t="s">
        <v>92</v>
      </c>
      <c r="H370" s="5" t="s">
        <v>39</v>
      </c>
      <c r="I370" s="5" t="s">
        <v>20</v>
      </c>
      <c r="J370" s="1">
        <v>45687</v>
      </c>
      <c r="K370" s="5" t="s">
        <v>17</v>
      </c>
      <c r="L370">
        <v>2025</v>
      </c>
    </row>
    <row r="371" spans="1:12" hidden="1" x14ac:dyDescent="0.35">
      <c r="A371" t="s">
        <v>34</v>
      </c>
      <c r="B371" t="s">
        <v>35</v>
      </c>
      <c r="C371" t="s">
        <v>904</v>
      </c>
      <c r="D371" t="s">
        <v>905</v>
      </c>
      <c r="E371" s="5" t="s">
        <v>38</v>
      </c>
      <c r="F371" t="s">
        <v>17</v>
      </c>
      <c r="G371" s="5" t="s">
        <v>42</v>
      </c>
      <c r="H371" t="s">
        <v>17</v>
      </c>
      <c r="I371" s="5" t="s">
        <v>20</v>
      </c>
      <c r="J371" s="1">
        <v>45686</v>
      </c>
      <c r="K371" s="5" t="s">
        <v>17</v>
      </c>
      <c r="L371">
        <v>2025</v>
      </c>
    </row>
    <row r="372" spans="1:12" hidden="1" x14ac:dyDescent="0.35">
      <c r="A372" t="s">
        <v>69</v>
      </c>
      <c r="B372" t="s">
        <v>233</v>
      </c>
      <c r="C372" t="s">
        <v>906</v>
      </c>
      <c r="D372" t="s">
        <v>907</v>
      </c>
      <c r="E372" s="5" t="s">
        <v>148</v>
      </c>
      <c r="F372" t="s">
        <v>906</v>
      </c>
      <c r="G372" s="5" t="s">
        <v>23</v>
      </c>
      <c r="H372" s="5" t="s">
        <v>17</v>
      </c>
      <c r="I372" s="5" t="s">
        <v>20</v>
      </c>
      <c r="J372" s="1">
        <v>45685</v>
      </c>
      <c r="K372" s="5" t="s">
        <v>908</v>
      </c>
      <c r="L372">
        <v>2025</v>
      </c>
    </row>
    <row r="373" spans="1:12" hidden="1" x14ac:dyDescent="0.35">
      <c r="A373" t="s">
        <v>34</v>
      </c>
      <c r="B373" t="s">
        <v>35</v>
      </c>
      <c r="C373" t="s">
        <v>909</v>
      </c>
      <c r="D373" t="s">
        <v>910</v>
      </c>
      <c r="E373" s="5" t="s">
        <v>38</v>
      </c>
      <c r="F373" t="s">
        <v>17</v>
      </c>
      <c r="G373" s="5" t="s">
        <v>19</v>
      </c>
      <c r="H373" s="5" t="s">
        <v>46</v>
      </c>
      <c r="I373" s="5" t="s">
        <v>20</v>
      </c>
      <c r="J373" s="1">
        <v>45684</v>
      </c>
      <c r="K373" s="5" t="s">
        <v>17</v>
      </c>
      <c r="L373">
        <v>2025</v>
      </c>
    </row>
    <row r="374" spans="1:12" hidden="1" x14ac:dyDescent="0.35">
      <c r="A374" t="s">
        <v>34</v>
      </c>
      <c r="B374" t="s">
        <v>35</v>
      </c>
      <c r="C374" t="s">
        <v>911</v>
      </c>
      <c r="D374" t="s">
        <v>912</v>
      </c>
      <c r="E374" s="5" t="s">
        <v>38</v>
      </c>
      <c r="F374" t="s">
        <v>17</v>
      </c>
      <c r="G374" s="5" t="s">
        <v>18</v>
      </c>
      <c r="H374" s="5" t="s">
        <v>42</v>
      </c>
      <c r="I374" s="5" t="s">
        <v>20</v>
      </c>
      <c r="J374" s="1">
        <v>45681</v>
      </c>
      <c r="K374" s="5" t="s">
        <v>17</v>
      </c>
      <c r="L374">
        <v>2025</v>
      </c>
    </row>
    <row r="375" spans="1:12" hidden="1" x14ac:dyDescent="0.35">
      <c r="A375" t="s">
        <v>69</v>
      </c>
      <c r="B375" t="s">
        <v>70</v>
      </c>
      <c r="C375" t="s">
        <v>913</v>
      </c>
      <c r="D375" t="s">
        <v>914</v>
      </c>
      <c r="E375" s="5" t="s">
        <v>73</v>
      </c>
      <c r="F375" t="s">
        <v>17</v>
      </c>
      <c r="G375" s="5" t="s">
        <v>46</v>
      </c>
      <c r="H375" s="5" t="s">
        <v>17</v>
      </c>
      <c r="I375" s="5" t="s">
        <v>20</v>
      </c>
      <c r="J375" s="1">
        <v>45680</v>
      </c>
      <c r="K375" s="5" t="s">
        <v>17</v>
      </c>
      <c r="L375">
        <v>2025</v>
      </c>
    </row>
    <row r="376" spans="1:12" hidden="1" x14ac:dyDescent="0.35">
      <c r="A376" t="s">
        <v>69</v>
      </c>
      <c r="B376" t="s">
        <v>915</v>
      </c>
      <c r="C376" t="s">
        <v>916</v>
      </c>
      <c r="D376" t="s">
        <v>917</v>
      </c>
      <c r="E376" s="6" t="s">
        <v>833</v>
      </c>
      <c r="F376" t="s">
        <v>918</v>
      </c>
      <c r="G376" s="5" t="s">
        <v>150</v>
      </c>
      <c r="H376" s="5" t="s">
        <v>17</v>
      </c>
      <c r="I376" s="5" t="s">
        <v>20</v>
      </c>
      <c r="J376" s="1">
        <v>45680</v>
      </c>
      <c r="K376" s="5" t="s">
        <v>919</v>
      </c>
      <c r="L376">
        <v>2025</v>
      </c>
    </row>
    <row r="377" spans="1:12" hidden="1" x14ac:dyDescent="0.35">
      <c r="A377" t="s">
        <v>69</v>
      </c>
      <c r="B377" t="s">
        <v>920</v>
      </c>
      <c r="C377" t="s">
        <v>918</v>
      </c>
      <c r="D377" t="s">
        <v>921</v>
      </c>
      <c r="E377" s="6" t="s">
        <v>833</v>
      </c>
      <c r="F377" t="s">
        <v>918</v>
      </c>
      <c r="G377" s="5" t="s">
        <v>150</v>
      </c>
      <c r="H377" s="5" t="s">
        <v>17</v>
      </c>
      <c r="I377" s="5" t="s">
        <v>20</v>
      </c>
      <c r="J377" s="1">
        <v>45680</v>
      </c>
      <c r="K377" s="5" t="s">
        <v>922</v>
      </c>
      <c r="L377">
        <v>2025</v>
      </c>
    </row>
    <row r="378" spans="1:12" hidden="1" x14ac:dyDescent="0.35">
      <c r="A378" t="s">
        <v>205</v>
      </c>
      <c r="B378" t="s">
        <v>13</v>
      </c>
      <c r="C378" t="s">
        <v>923</v>
      </c>
      <c r="D378" t="s">
        <v>924</v>
      </c>
      <c r="E378" s="5" t="s">
        <v>28</v>
      </c>
      <c r="F378" t="s">
        <v>17</v>
      </c>
      <c r="G378" s="5" t="s">
        <v>150</v>
      </c>
      <c r="H378" s="5" t="s">
        <v>24</v>
      </c>
      <c r="I378" s="5" t="s">
        <v>20</v>
      </c>
      <c r="J378" s="1">
        <v>45680</v>
      </c>
      <c r="K378" s="5" t="s">
        <v>17</v>
      </c>
      <c r="L378">
        <v>2025</v>
      </c>
    </row>
    <row r="379" spans="1:12" hidden="1" x14ac:dyDescent="0.35">
      <c r="A379" t="s">
        <v>34</v>
      </c>
      <c r="B379" t="s">
        <v>35</v>
      </c>
      <c r="C379" t="s">
        <v>925</v>
      </c>
      <c r="D379" t="s">
        <v>926</v>
      </c>
      <c r="E379" s="5" t="s">
        <v>38</v>
      </c>
      <c r="F379" t="s">
        <v>17</v>
      </c>
      <c r="G379" s="5" t="s">
        <v>150</v>
      </c>
      <c r="H379" s="5" t="s">
        <v>24</v>
      </c>
      <c r="I379" s="5" t="s">
        <v>20</v>
      </c>
      <c r="J379" s="1">
        <v>45680</v>
      </c>
      <c r="K379" s="5" t="s">
        <v>17</v>
      </c>
      <c r="L379">
        <v>2025</v>
      </c>
    </row>
    <row r="380" spans="1:12" hidden="1" x14ac:dyDescent="0.35">
      <c r="A380" t="s">
        <v>69</v>
      </c>
      <c r="B380" t="s">
        <v>206</v>
      </c>
      <c r="C380" t="s">
        <v>927</v>
      </c>
      <c r="D380" t="s">
        <v>928</v>
      </c>
      <c r="E380" s="5" t="s">
        <v>17</v>
      </c>
      <c r="F380" t="s">
        <v>17</v>
      </c>
      <c r="G380" s="5" t="s">
        <v>82</v>
      </c>
      <c r="H380" s="5" t="s">
        <v>42</v>
      </c>
      <c r="I380" s="5" t="s">
        <v>78</v>
      </c>
      <c r="J380" s="1">
        <v>45679</v>
      </c>
      <c r="K380" s="5" t="s">
        <v>929</v>
      </c>
      <c r="L380">
        <v>2025</v>
      </c>
    </row>
    <row r="381" spans="1:12" hidden="1" x14ac:dyDescent="0.35">
      <c r="A381" t="s">
        <v>34</v>
      </c>
      <c r="B381" t="s">
        <v>35</v>
      </c>
      <c r="C381" t="s">
        <v>930</v>
      </c>
      <c r="D381" t="s">
        <v>931</v>
      </c>
      <c r="E381" s="5" t="s">
        <v>38</v>
      </c>
      <c r="F381" t="s">
        <v>17</v>
      </c>
      <c r="G381" s="5" t="s">
        <v>93</v>
      </c>
      <c r="H381" s="5" t="s">
        <v>43</v>
      </c>
      <c r="I381" s="5" t="s">
        <v>20</v>
      </c>
      <c r="J381" s="1">
        <v>45679</v>
      </c>
      <c r="K381" s="5" t="s">
        <v>17</v>
      </c>
      <c r="L381">
        <v>2025</v>
      </c>
    </row>
    <row r="382" spans="1:12" hidden="1" x14ac:dyDescent="0.35">
      <c r="A382" t="s">
        <v>34</v>
      </c>
      <c r="B382" t="s">
        <v>35</v>
      </c>
      <c r="C382" t="s">
        <v>932</v>
      </c>
      <c r="D382" t="s">
        <v>933</v>
      </c>
      <c r="E382" s="5" t="s">
        <v>38</v>
      </c>
      <c r="F382" t="s">
        <v>17</v>
      </c>
      <c r="G382" s="5" t="s">
        <v>23</v>
      </c>
      <c r="H382" s="5" t="s">
        <v>42</v>
      </c>
      <c r="I382" s="5" t="s">
        <v>20</v>
      </c>
      <c r="J382" s="1">
        <v>45678</v>
      </c>
      <c r="K382" s="5" t="s">
        <v>17</v>
      </c>
      <c r="L382">
        <v>2025</v>
      </c>
    </row>
    <row r="383" spans="1:12" hidden="1" x14ac:dyDescent="0.35">
      <c r="A383" t="s">
        <v>34</v>
      </c>
      <c r="B383" t="s">
        <v>35</v>
      </c>
      <c r="C383" t="s">
        <v>934</v>
      </c>
      <c r="D383" t="s">
        <v>935</v>
      </c>
      <c r="E383" s="5" t="s">
        <v>38</v>
      </c>
      <c r="F383" t="s">
        <v>17</v>
      </c>
      <c r="G383" s="5" t="s">
        <v>23</v>
      </c>
      <c r="H383" s="5" t="s">
        <v>24</v>
      </c>
      <c r="I383" s="5" t="s">
        <v>20</v>
      </c>
      <c r="J383" s="1">
        <v>45674</v>
      </c>
      <c r="K383" s="5" t="s">
        <v>17</v>
      </c>
      <c r="L383">
        <v>2025</v>
      </c>
    </row>
    <row r="384" spans="1:12" hidden="1" x14ac:dyDescent="0.35">
      <c r="A384" t="s">
        <v>69</v>
      </c>
      <c r="B384" t="s">
        <v>233</v>
      </c>
      <c r="C384" t="s">
        <v>936</v>
      </c>
      <c r="D384" t="s">
        <v>937</v>
      </c>
      <c r="E384" s="5" t="s">
        <v>148</v>
      </c>
      <c r="F384" t="s">
        <v>906</v>
      </c>
      <c r="G384" s="5" t="s">
        <v>150</v>
      </c>
      <c r="H384" s="5" t="s">
        <v>49</v>
      </c>
      <c r="I384" s="5" t="s">
        <v>20</v>
      </c>
      <c r="J384" s="1">
        <v>45674</v>
      </c>
      <c r="K384" s="5" t="s">
        <v>938</v>
      </c>
      <c r="L384">
        <v>2025</v>
      </c>
    </row>
    <row r="385" spans="1:12" hidden="1" x14ac:dyDescent="0.35">
      <c r="A385" t="s">
        <v>34</v>
      </c>
      <c r="B385" t="s">
        <v>35</v>
      </c>
      <c r="C385" t="s">
        <v>939</v>
      </c>
      <c r="D385" t="s">
        <v>940</v>
      </c>
      <c r="E385" s="5" t="s">
        <v>38</v>
      </c>
      <c r="F385" t="s">
        <v>17</v>
      </c>
      <c r="G385" s="5" t="s">
        <v>43</v>
      </c>
      <c r="H385" s="5" t="s">
        <v>42</v>
      </c>
      <c r="I385" s="5" t="s">
        <v>20</v>
      </c>
      <c r="J385" s="1">
        <v>45672</v>
      </c>
      <c r="K385" s="5" t="s">
        <v>17</v>
      </c>
      <c r="L385">
        <v>2025</v>
      </c>
    </row>
    <row r="386" spans="1:12" hidden="1" x14ac:dyDescent="0.35">
      <c r="A386" t="s">
        <v>69</v>
      </c>
      <c r="B386" t="s">
        <v>206</v>
      </c>
      <c r="C386" t="s">
        <v>941</v>
      </c>
      <c r="D386" t="s">
        <v>942</v>
      </c>
      <c r="E386" s="6" t="s">
        <v>833</v>
      </c>
      <c r="F386" t="s">
        <v>918</v>
      </c>
      <c r="G386" s="5" t="s">
        <v>150</v>
      </c>
      <c r="H386" s="5" t="s">
        <v>24</v>
      </c>
      <c r="I386" s="5" t="s">
        <v>20</v>
      </c>
      <c r="J386" s="1">
        <v>45672</v>
      </c>
      <c r="K386" s="5" t="s">
        <v>943</v>
      </c>
      <c r="L386">
        <v>2025</v>
      </c>
    </row>
    <row r="387" spans="1:12" hidden="1" x14ac:dyDescent="0.35">
      <c r="A387" t="s">
        <v>69</v>
      </c>
      <c r="B387" t="s">
        <v>206</v>
      </c>
      <c r="C387" t="s">
        <v>944</v>
      </c>
      <c r="D387" t="s">
        <v>945</v>
      </c>
      <c r="E387" s="6" t="s">
        <v>833</v>
      </c>
      <c r="F387" t="s">
        <v>918</v>
      </c>
      <c r="G387" s="5" t="s">
        <v>150</v>
      </c>
      <c r="H387" s="5" t="s">
        <v>23</v>
      </c>
      <c r="I387" s="5" t="s">
        <v>20</v>
      </c>
      <c r="J387" s="1">
        <v>45672</v>
      </c>
      <c r="K387" s="5" t="s">
        <v>946</v>
      </c>
      <c r="L387">
        <v>2025</v>
      </c>
    </row>
    <row r="388" spans="1:12" hidden="1" x14ac:dyDescent="0.35">
      <c r="A388" t="s">
        <v>69</v>
      </c>
      <c r="B388" t="s">
        <v>210</v>
      </c>
      <c r="C388" t="s">
        <v>947</v>
      </c>
      <c r="D388" t="s">
        <v>948</v>
      </c>
      <c r="E388" s="5" t="s">
        <v>17</v>
      </c>
      <c r="F388" t="s">
        <v>17</v>
      </c>
      <c r="G388" s="5" t="s">
        <v>46</v>
      </c>
      <c r="H388" s="5" t="s">
        <v>23</v>
      </c>
      <c r="I388" s="5" t="s">
        <v>20</v>
      </c>
      <c r="J388" s="1">
        <v>45670</v>
      </c>
      <c r="K388" s="5" t="s">
        <v>949</v>
      </c>
      <c r="L388">
        <v>2025</v>
      </c>
    </row>
    <row r="389" spans="1:12" hidden="1" x14ac:dyDescent="0.35">
      <c r="A389" t="s">
        <v>69</v>
      </c>
      <c r="B389" t="s">
        <v>206</v>
      </c>
      <c r="C389" t="s">
        <v>950</v>
      </c>
      <c r="D389" t="s">
        <v>951</v>
      </c>
      <c r="E389" s="5" t="s">
        <v>17</v>
      </c>
      <c r="F389" t="s">
        <v>17</v>
      </c>
      <c r="G389" s="5" t="s">
        <v>18</v>
      </c>
      <c r="H389" s="5" t="s">
        <v>23</v>
      </c>
      <c r="I389" s="5" t="s">
        <v>78</v>
      </c>
      <c r="J389" s="1">
        <v>45670</v>
      </c>
      <c r="K389" s="5" t="s">
        <v>952</v>
      </c>
      <c r="L389">
        <v>2025</v>
      </c>
    </row>
    <row r="390" spans="1:12" hidden="1" x14ac:dyDescent="0.35">
      <c r="A390" t="s">
        <v>34</v>
      </c>
      <c r="B390" t="s">
        <v>35</v>
      </c>
      <c r="C390" t="s">
        <v>953</v>
      </c>
      <c r="D390" t="s">
        <v>954</v>
      </c>
      <c r="E390" s="5" t="s">
        <v>38</v>
      </c>
      <c r="F390" t="s">
        <v>17</v>
      </c>
      <c r="G390" s="5" t="s">
        <v>23</v>
      </c>
      <c r="H390" s="5" t="s">
        <v>39</v>
      </c>
      <c r="I390" s="5" t="s">
        <v>20</v>
      </c>
      <c r="J390" s="1">
        <v>45670</v>
      </c>
      <c r="K390" s="5" t="s">
        <v>17</v>
      </c>
      <c r="L390">
        <v>2025</v>
      </c>
    </row>
    <row r="391" spans="1:12" hidden="1" x14ac:dyDescent="0.35">
      <c r="A391" t="s">
        <v>69</v>
      </c>
      <c r="B391" t="s">
        <v>194</v>
      </c>
      <c r="C391" t="s">
        <v>955</v>
      </c>
      <c r="D391" t="s">
        <v>956</v>
      </c>
      <c r="E391" s="6" t="s">
        <v>833</v>
      </c>
      <c r="F391" t="s">
        <v>17</v>
      </c>
      <c r="G391" s="5" t="s">
        <v>150</v>
      </c>
      <c r="H391" s="5" t="s">
        <v>17</v>
      </c>
      <c r="I391" s="5" t="s">
        <v>20</v>
      </c>
      <c r="J391" s="1">
        <v>45670</v>
      </c>
      <c r="K391" s="5" t="s">
        <v>919</v>
      </c>
      <c r="L391">
        <v>2025</v>
      </c>
    </row>
    <row r="392" spans="1:12" hidden="1" x14ac:dyDescent="0.35">
      <c r="A392" t="s">
        <v>34</v>
      </c>
      <c r="B392" t="s">
        <v>35</v>
      </c>
      <c r="C392" t="s">
        <v>957</v>
      </c>
      <c r="D392" t="s">
        <v>958</v>
      </c>
      <c r="E392" s="5" t="s">
        <v>38</v>
      </c>
      <c r="F392" t="s">
        <v>17</v>
      </c>
      <c r="G392" s="5" t="s">
        <v>23</v>
      </c>
      <c r="H392" s="5" t="s">
        <v>24</v>
      </c>
      <c r="I392" s="5" t="s">
        <v>20</v>
      </c>
      <c r="J392" s="1">
        <v>45667</v>
      </c>
      <c r="K392" s="5" t="s">
        <v>17</v>
      </c>
      <c r="L392">
        <v>2025</v>
      </c>
    </row>
    <row r="393" spans="1:12" hidden="1" x14ac:dyDescent="0.35">
      <c r="A393" t="s">
        <v>69</v>
      </c>
      <c r="B393" t="s">
        <v>79</v>
      </c>
      <c r="C393" t="s">
        <v>959</v>
      </c>
      <c r="D393" t="s">
        <v>960</v>
      </c>
      <c r="E393" s="5" t="s">
        <v>17</v>
      </c>
      <c r="F393" t="s">
        <v>17</v>
      </c>
      <c r="G393" s="5" t="s">
        <v>49</v>
      </c>
      <c r="H393" t="s">
        <v>46</v>
      </c>
      <c r="I393" s="5" t="s">
        <v>78</v>
      </c>
      <c r="J393" s="1">
        <v>45666</v>
      </c>
      <c r="K393" s="5" t="s">
        <v>961</v>
      </c>
      <c r="L393">
        <v>2025</v>
      </c>
    </row>
    <row r="394" spans="1:12" hidden="1" x14ac:dyDescent="0.35">
      <c r="A394" t="s">
        <v>69</v>
      </c>
      <c r="B394" t="s">
        <v>233</v>
      </c>
      <c r="C394" t="s">
        <v>962</v>
      </c>
      <c r="D394" t="s">
        <v>963</v>
      </c>
      <c r="E394" s="5" t="s">
        <v>148</v>
      </c>
      <c r="F394" t="s">
        <v>906</v>
      </c>
      <c r="G394" s="5" t="s">
        <v>23</v>
      </c>
      <c r="H394" s="5" t="s">
        <v>17</v>
      </c>
      <c r="I394" s="5" t="s">
        <v>20</v>
      </c>
      <c r="J394" s="1">
        <v>45665</v>
      </c>
      <c r="K394" s="5" t="s">
        <v>964</v>
      </c>
      <c r="L394">
        <v>2025</v>
      </c>
    </row>
    <row r="395" spans="1:12" hidden="1" x14ac:dyDescent="0.35">
      <c r="A395" t="s">
        <v>34</v>
      </c>
      <c r="B395" t="s">
        <v>35</v>
      </c>
      <c r="C395" t="s">
        <v>965</v>
      </c>
      <c r="D395" t="s">
        <v>966</v>
      </c>
      <c r="E395" s="5" t="s">
        <v>38</v>
      </c>
      <c r="F395" t="s">
        <v>17</v>
      </c>
      <c r="G395" s="5" t="s">
        <v>18</v>
      </c>
      <c r="H395" s="5" t="s">
        <v>46</v>
      </c>
      <c r="I395" s="5" t="s">
        <v>20</v>
      </c>
      <c r="J395" s="1">
        <v>45665</v>
      </c>
      <c r="K395" s="5" t="s">
        <v>17</v>
      </c>
      <c r="L395">
        <v>2025</v>
      </c>
    </row>
    <row r="396" spans="1:12" hidden="1" x14ac:dyDescent="0.35">
      <c r="A396" t="s">
        <v>69</v>
      </c>
      <c r="B396" t="s">
        <v>206</v>
      </c>
      <c r="C396" t="s">
        <v>967</v>
      </c>
      <c r="D396" t="s">
        <v>968</v>
      </c>
      <c r="E396" s="6" t="s">
        <v>833</v>
      </c>
      <c r="F396" t="s">
        <v>918</v>
      </c>
      <c r="G396" s="5" t="s">
        <v>150</v>
      </c>
      <c r="H396" s="5" t="s">
        <v>23</v>
      </c>
      <c r="I396" s="5" t="s">
        <v>20</v>
      </c>
      <c r="J396" s="1">
        <v>45665</v>
      </c>
      <c r="K396" s="5" t="s">
        <v>969</v>
      </c>
      <c r="L396">
        <v>2025</v>
      </c>
    </row>
    <row r="397" spans="1:12" hidden="1" x14ac:dyDescent="0.35">
      <c r="A397" t="s">
        <v>69</v>
      </c>
      <c r="B397" t="s">
        <v>206</v>
      </c>
      <c r="C397" t="s">
        <v>970</v>
      </c>
      <c r="D397" t="s">
        <v>971</v>
      </c>
      <c r="E397" s="6" t="s">
        <v>833</v>
      </c>
      <c r="F397" t="s">
        <v>918</v>
      </c>
      <c r="G397" s="5" t="s">
        <v>150</v>
      </c>
      <c r="H397" s="5" t="s">
        <v>23</v>
      </c>
      <c r="I397" s="5" t="s">
        <v>20</v>
      </c>
      <c r="J397" s="1">
        <v>45665</v>
      </c>
      <c r="K397" s="5" t="s">
        <v>972</v>
      </c>
      <c r="L397">
        <v>2025</v>
      </c>
    </row>
    <row r="398" spans="1:12" hidden="1" x14ac:dyDescent="0.35">
      <c r="A398" t="s">
        <v>69</v>
      </c>
      <c r="B398" t="s">
        <v>233</v>
      </c>
      <c r="C398" t="s">
        <v>973</v>
      </c>
      <c r="D398" t="s">
        <v>974</v>
      </c>
      <c r="E398" s="5" t="s">
        <v>148</v>
      </c>
      <c r="F398" t="s">
        <v>906</v>
      </c>
      <c r="G398" s="5" t="s">
        <v>46</v>
      </c>
      <c r="H398" s="5" t="s">
        <v>17</v>
      </c>
      <c r="I398" s="5" t="s">
        <v>20</v>
      </c>
      <c r="J398" s="1">
        <v>45664</v>
      </c>
      <c r="K398" s="5" t="s">
        <v>975</v>
      </c>
      <c r="L398">
        <v>2025</v>
      </c>
    </row>
    <row r="399" spans="1:12" hidden="1" x14ac:dyDescent="0.35">
      <c r="A399" t="s">
        <v>34</v>
      </c>
      <c r="B399" t="s">
        <v>35</v>
      </c>
      <c r="C399" t="s">
        <v>976</v>
      </c>
      <c r="D399" t="s">
        <v>977</v>
      </c>
      <c r="E399" s="5" t="s">
        <v>38</v>
      </c>
      <c r="F399" t="s">
        <v>17</v>
      </c>
      <c r="G399" s="5" t="s">
        <v>18</v>
      </c>
      <c r="H399" s="5" t="s">
        <v>23</v>
      </c>
      <c r="I399" s="5" t="s">
        <v>20</v>
      </c>
      <c r="J399" s="1">
        <v>45664</v>
      </c>
      <c r="K399" s="5" t="s">
        <v>17</v>
      </c>
      <c r="L399">
        <v>2025</v>
      </c>
    </row>
    <row r="400" spans="1:12" hidden="1" x14ac:dyDescent="0.35">
      <c r="A400" t="s">
        <v>34</v>
      </c>
      <c r="B400" t="s">
        <v>35</v>
      </c>
      <c r="C400" t="s">
        <v>978</v>
      </c>
      <c r="D400" t="s">
        <v>979</v>
      </c>
      <c r="E400" s="5" t="s">
        <v>38</v>
      </c>
      <c r="F400" t="s">
        <v>17</v>
      </c>
      <c r="G400" s="5" t="s">
        <v>92</v>
      </c>
      <c r="H400" s="5" t="s">
        <v>24</v>
      </c>
      <c r="I400" s="5" t="s">
        <v>20</v>
      </c>
      <c r="J400" s="1">
        <v>45659</v>
      </c>
      <c r="K400" s="5" t="s">
        <v>17</v>
      </c>
      <c r="L400">
        <v>2025</v>
      </c>
    </row>
    <row r="401" spans="1:12" hidden="1" x14ac:dyDescent="0.35">
      <c r="A401" t="s">
        <v>69</v>
      </c>
      <c r="B401" t="s">
        <v>79</v>
      </c>
      <c r="C401" t="s">
        <v>980</v>
      </c>
      <c r="D401" t="s">
        <v>981</v>
      </c>
      <c r="E401" s="5" t="s">
        <v>17</v>
      </c>
      <c r="F401" t="s">
        <v>17</v>
      </c>
      <c r="G401" s="6" t="s">
        <v>49</v>
      </c>
      <c r="H401" t="s">
        <v>46</v>
      </c>
      <c r="I401" s="5" t="s">
        <v>78</v>
      </c>
      <c r="J401" s="1">
        <v>45657</v>
      </c>
      <c r="K401" s="5" t="s">
        <v>982</v>
      </c>
      <c r="L401">
        <v>2024</v>
      </c>
    </row>
    <row r="402" spans="1:12" hidden="1" x14ac:dyDescent="0.35">
      <c r="A402" t="s">
        <v>34</v>
      </c>
      <c r="B402" t="s">
        <v>35</v>
      </c>
      <c r="C402" t="s">
        <v>983</v>
      </c>
      <c r="D402" t="s">
        <v>984</v>
      </c>
      <c r="E402" s="5" t="s">
        <v>38</v>
      </c>
      <c r="F402" t="s">
        <v>17</v>
      </c>
      <c r="G402" s="5" t="s">
        <v>77</v>
      </c>
      <c r="H402" t="s">
        <v>17</v>
      </c>
      <c r="I402" s="5" t="s">
        <v>78</v>
      </c>
      <c r="J402" s="1">
        <v>45653</v>
      </c>
      <c r="K402" s="5" t="s">
        <v>17</v>
      </c>
      <c r="L402">
        <v>2024</v>
      </c>
    </row>
    <row r="403" spans="1:12" hidden="1" x14ac:dyDescent="0.35">
      <c r="A403" t="s">
        <v>69</v>
      </c>
      <c r="B403" t="s">
        <v>206</v>
      </c>
      <c r="C403" t="s">
        <v>985</v>
      </c>
      <c r="D403" t="s">
        <v>986</v>
      </c>
      <c r="E403" s="6" t="s">
        <v>833</v>
      </c>
      <c r="F403" t="s">
        <v>918</v>
      </c>
      <c r="G403" s="5" t="s">
        <v>150</v>
      </c>
      <c r="H403" s="5" t="s">
        <v>23</v>
      </c>
      <c r="I403" s="5" t="s">
        <v>20</v>
      </c>
      <c r="J403" s="1">
        <v>45649</v>
      </c>
      <c r="K403" s="5" t="s">
        <v>987</v>
      </c>
      <c r="L403">
        <v>2024</v>
      </c>
    </row>
    <row r="404" spans="1:12" hidden="1" x14ac:dyDescent="0.35">
      <c r="A404" t="s">
        <v>69</v>
      </c>
      <c r="B404" t="s">
        <v>206</v>
      </c>
      <c r="C404" t="s">
        <v>988</v>
      </c>
      <c r="D404" t="s">
        <v>989</v>
      </c>
      <c r="E404" s="6" t="s">
        <v>833</v>
      </c>
      <c r="F404" t="s">
        <v>918</v>
      </c>
      <c r="G404" s="5" t="s">
        <v>150</v>
      </c>
      <c r="H404" s="5" t="s">
        <v>18</v>
      </c>
      <c r="I404" s="5" t="s">
        <v>20</v>
      </c>
      <c r="J404" s="1">
        <v>45649</v>
      </c>
      <c r="K404" s="5" t="s">
        <v>990</v>
      </c>
      <c r="L404">
        <v>2024</v>
      </c>
    </row>
    <row r="405" spans="1:12" hidden="1" x14ac:dyDescent="0.35">
      <c r="A405" t="s">
        <v>34</v>
      </c>
      <c r="B405" t="s">
        <v>35</v>
      </c>
      <c r="C405" t="s">
        <v>991</v>
      </c>
      <c r="D405" t="s">
        <v>992</v>
      </c>
      <c r="E405" s="5" t="s">
        <v>38</v>
      </c>
      <c r="F405" t="s">
        <v>17</v>
      </c>
      <c r="G405" s="5" t="s">
        <v>77</v>
      </c>
      <c r="H405" t="s">
        <v>17</v>
      </c>
      <c r="I405" s="5" t="s">
        <v>78</v>
      </c>
      <c r="J405" s="1">
        <v>45649</v>
      </c>
      <c r="K405" s="5" t="s">
        <v>17</v>
      </c>
      <c r="L405">
        <v>2024</v>
      </c>
    </row>
    <row r="406" spans="1:12" hidden="1" x14ac:dyDescent="0.35">
      <c r="A406" t="s">
        <v>34</v>
      </c>
      <c r="B406" t="s">
        <v>35</v>
      </c>
      <c r="C406" t="s">
        <v>993</v>
      </c>
      <c r="D406" t="s">
        <v>994</v>
      </c>
      <c r="E406" s="5" t="s">
        <v>38</v>
      </c>
      <c r="F406" t="s">
        <v>17</v>
      </c>
      <c r="G406" s="5" t="s">
        <v>77</v>
      </c>
      <c r="H406" t="s">
        <v>17</v>
      </c>
      <c r="I406" s="5" t="s">
        <v>20</v>
      </c>
      <c r="J406" s="1">
        <v>45646</v>
      </c>
      <c r="K406" s="5" t="s">
        <v>17</v>
      </c>
      <c r="L406">
        <v>2024</v>
      </c>
    </row>
    <row r="407" spans="1:12" hidden="1" x14ac:dyDescent="0.35">
      <c r="A407" t="s">
        <v>69</v>
      </c>
      <c r="B407" t="s">
        <v>129</v>
      </c>
      <c r="C407" t="s">
        <v>995</v>
      </c>
      <c r="D407" t="s">
        <v>996</v>
      </c>
      <c r="E407" s="5" t="s">
        <v>17</v>
      </c>
      <c r="F407" t="s">
        <v>17</v>
      </c>
      <c r="G407" s="5" t="s">
        <v>77</v>
      </c>
      <c r="H407" s="5" t="s">
        <v>17</v>
      </c>
      <c r="I407" s="5" t="s">
        <v>20</v>
      </c>
      <c r="J407" s="1">
        <v>45644</v>
      </c>
      <c r="K407" s="5" t="s">
        <v>17</v>
      </c>
      <c r="L407">
        <v>2024</v>
      </c>
    </row>
    <row r="408" spans="1:12" hidden="1" x14ac:dyDescent="0.35">
      <c r="A408" t="s">
        <v>69</v>
      </c>
      <c r="B408" t="s">
        <v>79</v>
      </c>
      <c r="C408" t="s">
        <v>997</v>
      </c>
      <c r="D408" t="s">
        <v>998</v>
      </c>
      <c r="E408" s="5" t="s">
        <v>17</v>
      </c>
      <c r="F408" t="s">
        <v>17</v>
      </c>
      <c r="G408" s="6" t="s">
        <v>46</v>
      </c>
      <c r="H408" s="5" t="s">
        <v>49</v>
      </c>
      <c r="I408" s="5" t="s">
        <v>83</v>
      </c>
      <c r="J408" s="1">
        <v>45644</v>
      </c>
      <c r="K408" s="5" t="s">
        <v>999</v>
      </c>
      <c r="L408">
        <v>2024</v>
      </c>
    </row>
    <row r="409" spans="1:12" hidden="1" x14ac:dyDescent="0.35">
      <c r="A409" t="s">
        <v>69</v>
      </c>
      <c r="B409" t="s">
        <v>206</v>
      </c>
      <c r="C409" t="s">
        <v>1000</v>
      </c>
      <c r="D409" t="s">
        <v>1001</v>
      </c>
      <c r="E409" s="5" t="s">
        <v>17</v>
      </c>
      <c r="F409" t="s">
        <v>17</v>
      </c>
      <c r="G409" s="5" t="s">
        <v>29</v>
      </c>
      <c r="H409" s="5" t="s">
        <v>57</v>
      </c>
      <c r="I409" s="5" t="s">
        <v>78</v>
      </c>
      <c r="J409" s="1">
        <v>45644</v>
      </c>
      <c r="K409" s="5" t="s">
        <v>1002</v>
      </c>
      <c r="L409">
        <v>2024</v>
      </c>
    </row>
    <row r="410" spans="1:12" hidden="1" x14ac:dyDescent="0.35">
      <c r="A410" t="s">
        <v>69</v>
      </c>
      <c r="B410" t="s">
        <v>374</v>
      </c>
      <c r="C410" t="s">
        <v>1003</v>
      </c>
      <c r="D410" t="s">
        <v>1004</v>
      </c>
      <c r="E410" s="5" t="s">
        <v>377</v>
      </c>
      <c r="F410" t="s">
        <v>17</v>
      </c>
      <c r="G410" s="6" t="s">
        <v>18</v>
      </c>
      <c r="H410" s="5" t="s">
        <v>17</v>
      </c>
      <c r="I410" s="5" t="s">
        <v>78</v>
      </c>
      <c r="J410" s="1">
        <v>45644</v>
      </c>
      <c r="K410" s="5" t="s">
        <v>17</v>
      </c>
      <c r="L410">
        <v>2024</v>
      </c>
    </row>
    <row r="411" spans="1:12" hidden="1" x14ac:dyDescent="0.35">
      <c r="A411" t="s">
        <v>34</v>
      </c>
      <c r="B411" t="s">
        <v>35</v>
      </c>
      <c r="C411" t="s">
        <v>1005</v>
      </c>
      <c r="D411" t="s">
        <v>1006</v>
      </c>
      <c r="E411" s="5" t="s">
        <v>38</v>
      </c>
      <c r="F411" t="s">
        <v>17</v>
      </c>
      <c r="G411" s="5" t="s">
        <v>150</v>
      </c>
      <c r="H411" s="5" t="s">
        <v>23</v>
      </c>
      <c r="I411" s="5" t="s">
        <v>83</v>
      </c>
      <c r="J411" s="1">
        <v>45644</v>
      </c>
      <c r="K411" s="5" t="s">
        <v>17</v>
      </c>
      <c r="L411">
        <v>2024</v>
      </c>
    </row>
    <row r="412" spans="1:12" hidden="1" x14ac:dyDescent="0.35">
      <c r="A412" t="s">
        <v>69</v>
      </c>
      <c r="B412" t="s">
        <v>206</v>
      </c>
      <c r="C412" t="s">
        <v>1007</v>
      </c>
      <c r="D412" t="s">
        <v>1008</v>
      </c>
      <c r="E412" s="5" t="s">
        <v>17</v>
      </c>
      <c r="F412" t="s">
        <v>17</v>
      </c>
      <c r="G412" s="5" t="s">
        <v>92</v>
      </c>
      <c r="H412" s="5" t="s">
        <v>18</v>
      </c>
      <c r="I412" s="5" t="s">
        <v>78</v>
      </c>
      <c r="J412" s="1">
        <v>45643</v>
      </c>
      <c r="K412" s="5" t="s">
        <v>1009</v>
      </c>
      <c r="L412">
        <v>2024</v>
      </c>
    </row>
    <row r="413" spans="1:12" hidden="1" x14ac:dyDescent="0.35">
      <c r="A413" t="s">
        <v>205</v>
      </c>
      <c r="B413" t="s">
        <v>13</v>
      </c>
      <c r="C413" t="s">
        <v>1010</v>
      </c>
      <c r="D413" t="s">
        <v>1011</v>
      </c>
      <c r="E413" s="5" t="s">
        <v>16</v>
      </c>
      <c r="F413" t="s">
        <v>17</v>
      </c>
      <c r="G413" s="5" t="s">
        <v>24</v>
      </c>
      <c r="H413" s="5" t="s">
        <v>46</v>
      </c>
      <c r="I413" s="5" t="s">
        <v>83</v>
      </c>
      <c r="J413" s="1">
        <v>45643</v>
      </c>
      <c r="K413" s="5" t="s">
        <v>17</v>
      </c>
      <c r="L413">
        <v>2024</v>
      </c>
    </row>
    <row r="414" spans="1:12" hidden="1" x14ac:dyDescent="0.35">
      <c r="A414" t="s">
        <v>34</v>
      </c>
      <c r="B414" t="s">
        <v>35</v>
      </c>
      <c r="C414" t="s">
        <v>1012</v>
      </c>
      <c r="D414" t="s">
        <v>1013</v>
      </c>
      <c r="E414" s="5" t="s">
        <v>38</v>
      </c>
      <c r="F414" t="s">
        <v>17</v>
      </c>
      <c r="G414" s="5" t="s">
        <v>46</v>
      </c>
      <c r="H414" s="5" t="s">
        <v>93</v>
      </c>
      <c r="I414" s="5" t="s">
        <v>20</v>
      </c>
      <c r="J414" s="1">
        <v>45642</v>
      </c>
      <c r="K414" s="5" t="s">
        <v>17</v>
      </c>
      <c r="L414">
        <v>2024</v>
      </c>
    </row>
    <row r="415" spans="1:12" hidden="1" x14ac:dyDescent="0.35">
      <c r="A415" t="s">
        <v>34</v>
      </c>
      <c r="B415" t="s">
        <v>35</v>
      </c>
      <c r="C415" t="s">
        <v>1014</v>
      </c>
      <c r="D415" t="s">
        <v>1015</v>
      </c>
      <c r="E415" s="5" t="s">
        <v>38</v>
      </c>
      <c r="F415" t="s">
        <v>17</v>
      </c>
      <c r="G415" s="5" t="s">
        <v>23</v>
      </c>
      <c r="H415" s="5" t="s">
        <v>24</v>
      </c>
      <c r="I415" s="5" t="s">
        <v>20</v>
      </c>
      <c r="J415" s="1">
        <v>45639</v>
      </c>
      <c r="K415" s="5" t="s">
        <v>17</v>
      </c>
      <c r="L415">
        <v>2024</v>
      </c>
    </row>
    <row r="416" spans="1:12" hidden="1" x14ac:dyDescent="0.35">
      <c r="A416" t="s">
        <v>69</v>
      </c>
      <c r="B416" t="s">
        <v>206</v>
      </c>
      <c r="C416" t="s">
        <v>1016</v>
      </c>
      <c r="D416" t="s">
        <v>1017</v>
      </c>
      <c r="E416" s="6" t="s">
        <v>833</v>
      </c>
      <c r="F416" t="s">
        <v>918</v>
      </c>
      <c r="G416" s="5" t="s">
        <v>150</v>
      </c>
      <c r="H416" s="5" t="s">
        <v>24</v>
      </c>
      <c r="I416" s="5" t="s">
        <v>20</v>
      </c>
      <c r="J416" s="1">
        <v>45637</v>
      </c>
      <c r="K416" s="5" t="s">
        <v>1018</v>
      </c>
      <c r="L416">
        <v>2024</v>
      </c>
    </row>
    <row r="417" spans="1:12" hidden="1" x14ac:dyDescent="0.35">
      <c r="A417" t="s">
        <v>69</v>
      </c>
      <c r="B417" t="s">
        <v>206</v>
      </c>
      <c r="C417" t="s">
        <v>1019</v>
      </c>
      <c r="D417" t="s">
        <v>1020</v>
      </c>
      <c r="E417" s="6" t="s">
        <v>833</v>
      </c>
      <c r="F417" t="s">
        <v>918</v>
      </c>
      <c r="G417" s="5" t="s">
        <v>150</v>
      </c>
      <c r="H417" s="5" t="s">
        <v>39</v>
      </c>
      <c r="I417" s="5" t="s">
        <v>20</v>
      </c>
      <c r="J417" s="1">
        <v>45637</v>
      </c>
      <c r="K417" s="5" t="s">
        <v>1021</v>
      </c>
      <c r="L417">
        <v>2024</v>
      </c>
    </row>
    <row r="418" spans="1:12" hidden="1" x14ac:dyDescent="0.35">
      <c r="A418" t="s">
        <v>34</v>
      </c>
      <c r="B418" t="s">
        <v>35</v>
      </c>
      <c r="C418" t="s">
        <v>1022</v>
      </c>
      <c r="D418" t="s">
        <v>1023</v>
      </c>
      <c r="E418" s="5" t="s">
        <v>38</v>
      </c>
      <c r="F418" t="s">
        <v>17</v>
      </c>
      <c r="G418" s="5" t="s">
        <v>24</v>
      </c>
      <c r="H418" s="5" t="s">
        <v>23</v>
      </c>
      <c r="I418" s="5" t="s">
        <v>20</v>
      </c>
      <c r="J418" s="1">
        <v>45637</v>
      </c>
      <c r="K418" s="5" t="s">
        <v>17</v>
      </c>
      <c r="L418">
        <v>2024</v>
      </c>
    </row>
    <row r="419" spans="1:12" hidden="1" x14ac:dyDescent="0.35">
      <c r="A419" t="s">
        <v>205</v>
      </c>
      <c r="B419" t="s">
        <v>13</v>
      </c>
      <c r="C419" t="s">
        <v>1024</v>
      </c>
      <c r="D419" t="s">
        <v>1025</v>
      </c>
      <c r="E419" s="5" t="s">
        <v>28</v>
      </c>
      <c r="F419" t="s">
        <v>17</v>
      </c>
      <c r="G419" s="5" t="s">
        <v>150</v>
      </c>
      <c r="H419" s="5" t="s">
        <v>23</v>
      </c>
      <c r="I419" s="5" t="s">
        <v>20</v>
      </c>
      <c r="J419" s="1">
        <v>45636</v>
      </c>
      <c r="K419" s="5" t="s">
        <v>1026</v>
      </c>
      <c r="L419">
        <v>2024</v>
      </c>
    </row>
    <row r="420" spans="1:12" x14ac:dyDescent="0.35">
      <c r="A420" t="s">
        <v>215</v>
      </c>
      <c r="B420" t="s">
        <v>221</v>
      </c>
      <c r="C420" t="s">
        <v>1027</v>
      </c>
      <c r="D420" t="s">
        <v>17</v>
      </c>
      <c r="E420" s="5" t="s">
        <v>17</v>
      </c>
      <c r="F420" t="s">
        <v>17</v>
      </c>
      <c r="G420" s="5" t="s">
        <v>39</v>
      </c>
      <c r="H420" s="5" t="s">
        <v>17</v>
      </c>
      <c r="I420" s="5" t="s">
        <v>78</v>
      </c>
      <c r="J420" s="1">
        <v>45636</v>
      </c>
      <c r="K420" s="5" t="s">
        <v>1028</v>
      </c>
      <c r="L420">
        <v>2024</v>
      </c>
    </row>
    <row r="421" spans="1:12" hidden="1" x14ac:dyDescent="0.35">
      <c r="A421" t="s">
        <v>34</v>
      </c>
      <c r="B421" t="s">
        <v>35</v>
      </c>
      <c r="C421" t="s">
        <v>1029</v>
      </c>
      <c r="D421" t="s">
        <v>1030</v>
      </c>
      <c r="E421" s="5" t="s">
        <v>38</v>
      </c>
      <c r="F421" t="s">
        <v>17</v>
      </c>
      <c r="G421" s="5" t="s">
        <v>43</v>
      </c>
      <c r="H421" s="5" t="s">
        <v>46</v>
      </c>
      <c r="I421" s="5" t="s">
        <v>20</v>
      </c>
      <c r="J421" s="1">
        <v>45635</v>
      </c>
      <c r="K421" s="5" t="s">
        <v>17</v>
      </c>
      <c r="L421">
        <v>2024</v>
      </c>
    </row>
    <row r="422" spans="1:12" hidden="1" x14ac:dyDescent="0.35">
      <c r="A422" t="s">
        <v>34</v>
      </c>
      <c r="B422" t="s">
        <v>35</v>
      </c>
      <c r="C422" t="s">
        <v>1031</v>
      </c>
      <c r="D422" t="s">
        <v>1032</v>
      </c>
      <c r="E422" s="5" t="s">
        <v>38</v>
      </c>
      <c r="F422" t="s">
        <v>17</v>
      </c>
      <c r="G422" s="5" t="s">
        <v>46</v>
      </c>
      <c r="H422" s="5" t="s">
        <v>93</v>
      </c>
      <c r="I422" s="5" t="s">
        <v>20</v>
      </c>
      <c r="J422" s="1">
        <v>45632</v>
      </c>
      <c r="K422" s="5" t="s">
        <v>17</v>
      </c>
      <c r="L422">
        <v>2024</v>
      </c>
    </row>
    <row r="423" spans="1:12" hidden="1" x14ac:dyDescent="0.35">
      <c r="A423" t="s">
        <v>69</v>
      </c>
      <c r="B423" t="s">
        <v>79</v>
      </c>
      <c r="C423" t="s">
        <v>1033</v>
      </c>
      <c r="D423" t="s">
        <v>1034</v>
      </c>
      <c r="E423" s="5" t="s">
        <v>17</v>
      </c>
      <c r="F423" t="s">
        <v>17</v>
      </c>
      <c r="G423" s="6" t="s">
        <v>49</v>
      </c>
      <c r="H423" t="s">
        <v>57</v>
      </c>
      <c r="I423" s="5" t="s">
        <v>78</v>
      </c>
      <c r="J423" s="1">
        <v>45631</v>
      </c>
      <c r="K423" s="5" t="s">
        <v>1035</v>
      </c>
      <c r="L423">
        <v>2024</v>
      </c>
    </row>
    <row r="424" spans="1:12" hidden="1" x14ac:dyDescent="0.35">
      <c r="A424" t="s">
        <v>34</v>
      </c>
      <c r="B424" t="s">
        <v>35</v>
      </c>
      <c r="C424" t="s">
        <v>1036</v>
      </c>
      <c r="D424" t="s">
        <v>1037</v>
      </c>
      <c r="E424" s="5" t="s">
        <v>38</v>
      </c>
      <c r="F424" t="s">
        <v>17</v>
      </c>
      <c r="G424" s="5" t="s">
        <v>46</v>
      </c>
      <c r="H424" s="5" t="s">
        <v>39</v>
      </c>
      <c r="I424" s="5" t="s">
        <v>20</v>
      </c>
      <c r="J424" s="1">
        <v>45630</v>
      </c>
      <c r="K424" s="5" t="s">
        <v>17</v>
      </c>
      <c r="L424">
        <v>2024</v>
      </c>
    </row>
    <row r="425" spans="1:12" hidden="1" x14ac:dyDescent="0.35">
      <c r="A425" t="s">
        <v>69</v>
      </c>
      <c r="B425" t="s">
        <v>233</v>
      </c>
      <c r="C425" t="s">
        <v>1038</v>
      </c>
      <c r="D425" t="s">
        <v>1039</v>
      </c>
      <c r="E425" s="5" t="s">
        <v>148</v>
      </c>
      <c r="F425" t="s">
        <v>906</v>
      </c>
      <c r="G425" s="5" t="s">
        <v>23</v>
      </c>
      <c r="H425" s="5" t="s">
        <v>82</v>
      </c>
      <c r="I425" s="5" t="s">
        <v>20</v>
      </c>
      <c r="J425" s="1">
        <v>45629</v>
      </c>
      <c r="K425" s="5" t="s">
        <v>1040</v>
      </c>
      <c r="L425">
        <v>2024</v>
      </c>
    </row>
    <row r="426" spans="1:12" hidden="1" x14ac:dyDescent="0.35">
      <c r="A426" t="s">
        <v>34</v>
      </c>
      <c r="B426" t="s">
        <v>35</v>
      </c>
      <c r="C426" t="s">
        <v>1041</v>
      </c>
      <c r="D426" t="s">
        <v>1042</v>
      </c>
      <c r="E426" s="5" t="s">
        <v>38</v>
      </c>
      <c r="F426" t="s">
        <v>17</v>
      </c>
      <c r="G426" s="5" t="s">
        <v>24</v>
      </c>
      <c r="H426" s="5" t="s">
        <v>403</v>
      </c>
      <c r="I426" s="5" t="s">
        <v>20</v>
      </c>
      <c r="J426" s="1">
        <v>45628</v>
      </c>
      <c r="K426" s="5" t="s">
        <v>17</v>
      </c>
      <c r="L426">
        <v>2024</v>
      </c>
    </row>
    <row r="427" spans="1:12" hidden="1" x14ac:dyDescent="0.35">
      <c r="A427" t="s">
        <v>205</v>
      </c>
      <c r="B427" t="s">
        <v>13</v>
      </c>
      <c r="C427" t="s">
        <v>1043</v>
      </c>
      <c r="D427" t="s">
        <v>1044</v>
      </c>
      <c r="E427" s="5" t="s">
        <v>16</v>
      </c>
      <c r="F427" t="s">
        <v>17</v>
      </c>
      <c r="G427" s="5" t="s">
        <v>92</v>
      </c>
      <c r="H427" s="5" t="s">
        <v>46</v>
      </c>
      <c r="I427" s="5" t="s">
        <v>20</v>
      </c>
      <c r="J427" s="1">
        <v>45627</v>
      </c>
      <c r="K427" s="5" t="s">
        <v>17</v>
      </c>
      <c r="L427">
        <v>2024</v>
      </c>
    </row>
    <row r="428" spans="1:12" x14ac:dyDescent="0.35">
      <c r="A428" t="s">
        <v>215</v>
      </c>
      <c r="B428" t="s">
        <v>221</v>
      </c>
      <c r="C428" t="s">
        <v>1045</v>
      </c>
      <c r="D428" t="s">
        <v>17</v>
      </c>
      <c r="E428" s="5" t="s">
        <v>17</v>
      </c>
      <c r="F428" t="s">
        <v>17</v>
      </c>
      <c r="G428" s="5" t="s">
        <v>39</v>
      </c>
      <c r="H428" s="5" t="s">
        <v>17</v>
      </c>
      <c r="I428" s="5" t="s">
        <v>78</v>
      </c>
      <c r="J428" s="1">
        <v>45627</v>
      </c>
      <c r="K428" s="5" t="s">
        <v>1046</v>
      </c>
      <c r="L428">
        <v>2024</v>
      </c>
    </row>
    <row r="429" spans="1:12" hidden="1" x14ac:dyDescent="0.35">
      <c r="A429" t="s">
        <v>69</v>
      </c>
      <c r="B429" t="s">
        <v>206</v>
      </c>
      <c r="C429" t="s">
        <v>1047</v>
      </c>
      <c r="D429" t="s">
        <v>1048</v>
      </c>
      <c r="E429" s="6" t="s">
        <v>833</v>
      </c>
      <c r="F429" t="s">
        <v>918</v>
      </c>
      <c r="G429" s="5" t="s">
        <v>150</v>
      </c>
      <c r="H429" s="5" t="s">
        <v>23</v>
      </c>
      <c r="I429" s="5" t="s">
        <v>20</v>
      </c>
      <c r="J429" s="1">
        <v>45623</v>
      </c>
      <c r="K429" s="5" t="s">
        <v>1049</v>
      </c>
      <c r="L429">
        <v>2024</v>
      </c>
    </row>
    <row r="430" spans="1:12" hidden="1" x14ac:dyDescent="0.35">
      <c r="A430" t="s">
        <v>69</v>
      </c>
      <c r="B430" t="s">
        <v>206</v>
      </c>
      <c r="C430" t="s">
        <v>1050</v>
      </c>
      <c r="D430" t="s">
        <v>1051</v>
      </c>
      <c r="E430" s="6" t="s">
        <v>833</v>
      </c>
      <c r="F430" t="s">
        <v>918</v>
      </c>
      <c r="G430" s="5" t="s">
        <v>150</v>
      </c>
      <c r="H430" s="5" t="s">
        <v>24</v>
      </c>
      <c r="I430" s="5" t="s">
        <v>20</v>
      </c>
      <c r="J430" s="1">
        <v>45623</v>
      </c>
      <c r="K430" s="5" t="s">
        <v>1052</v>
      </c>
      <c r="L430">
        <v>2024</v>
      </c>
    </row>
    <row r="431" spans="1:12" hidden="1" x14ac:dyDescent="0.35">
      <c r="A431" t="s">
        <v>34</v>
      </c>
      <c r="B431" t="s">
        <v>35</v>
      </c>
      <c r="C431" t="s">
        <v>1053</v>
      </c>
      <c r="D431" t="s">
        <v>1054</v>
      </c>
      <c r="E431" s="5" t="s">
        <v>38</v>
      </c>
      <c r="F431" t="s">
        <v>17</v>
      </c>
      <c r="G431" s="5" t="s">
        <v>43</v>
      </c>
      <c r="H431" s="5" t="s">
        <v>403</v>
      </c>
      <c r="I431" s="5" t="s">
        <v>20</v>
      </c>
      <c r="J431" s="1">
        <v>45623</v>
      </c>
      <c r="K431" s="5" t="s">
        <v>17</v>
      </c>
      <c r="L431">
        <v>2024</v>
      </c>
    </row>
    <row r="432" spans="1:12" hidden="1" x14ac:dyDescent="0.35">
      <c r="A432" t="s">
        <v>205</v>
      </c>
      <c r="B432" t="s">
        <v>13</v>
      </c>
      <c r="C432" t="s">
        <v>1055</v>
      </c>
      <c r="D432" t="s">
        <v>1056</v>
      </c>
      <c r="E432" s="5" t="s">
        <v>33</v>
      </c>
      <c r="F432" t="s">
        <v>17</v>
      </c>
      <c r="G432" s="5" t="s">
        <v>23</v>
      </c>
      <c r="H432" s="5" t="s">
        <v>46</v>
      </c>
      <c r="I432" s="5" t="s">
        <v>20</v>
      </c>
      <c r="J432" s="1">
        <v>45621</v>
      </c>
      <c r="K432" s="5" t="s">
        <v>17</v>
      </c>
      <c r="L432">
        <v>2024</v>
      </c>
    </row>
    <row r="433" spans="1:12" hidden="1" x14ac:dyDescent="0.35">
      <c r="A433" t="s">
        <v>34</v>
      </c>
      <c r="B433" t="s">
        <v>35</v>
      </c>
      <c r="C433" t="s">
        <v>1057</v>
      </c>
      <c r="D433" t="s">
        <v>1058</v>
      </c>
      <c r="E433" s="5" t="s">
        <v>38</v>
      </c>
      <c r="F433" t="s">
        <v>17</v>
      </c>
      <c r="G433" s="5" t="s">
        <v>93</v>
      </c>
      <c r="H433" s="5" t="s">
        <v>29</v>
      </c>
      <c r="I433" s="5" t="s">
        <v>20</v>
      </c>
      <c r="J433" s="1">
        <v>45621</v>
      </c>
      <c r="K433" s="5" t="s">
        <v>17</v>
      </c>
      <c r="L433">
        <v>2024</v>
      </c>
    </row>
    <row r="434" spans="1:12" hidden="1" x14ac:dyDescent="0.35">
      <c r="A434" t="s">
        <v>205</v>
      </c>
      <c r="B434" t="s">
        <v>13</v>
      </c>
      <c r="C434" t="s">
        <v>1059</v>
      </c>
      <c r="D434" t="s">
        <v>1060</v>
      </c>
      <c r="E434" s="5" t="s">
        <v>28</v>
      </c>
      <c r="F434" t="s">
        <v>17</v>
      </c>
      <c r="G434" s="5" t="s">
        <v>150</v>
      </c>
      <c r="H434" s="5" t="s">
        <v>23</v>
      </c>
      <c r="I434" s="5" t="s">
        <v>20</v>
      </c>
      <c r="J434" s="1">
        <v>45619</v>
      </c>
      <c r="K434" s="5" t="s">
        <v>17</v>
      </c>
      <c r="L434">
        <v>2024</v>
      </c>
    </row>
    <row r="435" spans="1:12" hidden="1" x14ac:dyDescent="0.35">
      <c r="A435" t="s">
        <v>34</v>
      </c>
      <c r="B435" t="s">
        <v>35</v>
      </c>
      <c r="C435" t="s">
        <v>1061</v>
      </c>
      <c r="D435" t="s">
        <v>1062</v>
      </c>
      <c r="E435" s="5" t="s">
        <v>38</v>
      </c>
      <c r="F435" t="s">
        <v>17</v>
      </c>
      <c r="G435" s="5" t="s">
        <v>43</v>
      </c>
      <c r="H435" s="5" t="s">
        <v>39</v>
      </c>
      <c r="I435" s="5" t="s">
        <v>20</v>
      </c>
      <c r="J435" s="1">
        <v>45618</v>
      </c>
      <c r="K435" s="5" t="s">
        <v>17</v>
      </c>
      <c r="L435">
        <v>2024</v>
      </c>
    </row>
    <row r="436" spans="1:12" hidden="1" x14ac:dyDescent="0.35">
      <c r="A436" t="s">
        <v>69</v>
      </c>
      <c r="B436" t="s">
        <v>374</v>
      </c>
      <c r="C436" t="s">
        <v>1063</v>
      </c>
      <c r="D436" t="s">
        <v>1064</v>
      </c>
      <c r="E436" s="5" t="s">
        <v>377</v>
      </c>
      <c r="F436" t="s">
        <v>17</v>
      </c>
      <c r="G436" s="6" t="s">
        <v>18</v>
      </c>
      <c r="H436" s="5" t="s">
        <v>17</v>
      </c>
      <c r="I436" s="5" t="s">
        <v>78</v>
      </c>
      <c r="J436" s="1">
        <v>45616</v>
      </c>
      <c r="K436" s="5" t="s">
        <v>1065</v>
      </c>
      <c r="L436">
        <v>2024</v>
      </c>
    </row>
    <row r="437" spans="1:12" hidden="1" x14ac:dyDescent="0.35">
      <c r="A437" t="s">
        <v>69</v>
      </c>
      <c r="B437" t="s">
        <v>374</v>
      </c>
      <c r="C437" t="s">
        <v>1066</v>
      </c>
      <c r="D437" t="s">
        <v>1067</v>
      </c>
      <c r="E437" s="5" t="s">
        <v>377</v>
      </c>
      <c r="F437" t="s">
        <v>17</v>
      </c>
      <c r="G437" s="6" t="s">
        <v>18</v>
      </c>
      <c r="H437" s="5" t="s">
        <v>17</v>
      </c>
      <c r="I437" s="5" t="s">
        <v>78</v>
      </c>
      <c r="J437" s="1">
        <v>45616</v>
      </c>
      <c r="K437" s="5" t="s">
        <v>17</v>
      </c>
      <c r="L437">
        <v>2024</v>
      </c>
    </row>
    <row r="438" spans="1:12" hidden="1" x14ac:dyDescent="0.35">
      <c r="A438" t="s">
        <v>34</v>
      </c>
      <c r="B438" t="s">
        <v>35</v>
      </c>
      <c r="C438" t="s">
        <v>1068</v>
      </c>
      <c r="D438" t="s">
        <v>1069</v>
      </c>
      <c r="E438" s="5" t="s">
        <v>38</v>
      </c>
      <c r="F438" t="s">
        <v>17</v>
      </c>
      <c r="G438" s="5" t="s">
        <v>23</v>
      </c>
      <c r="H438" s="5" t="s">
        <v>39</v>
      </c>
      <c r="I438" s="5" t="s">
        <v>20</v>
      </c>
      <c r="J438" s="1">
        <v>45616</v>
      </c>
      <c r="K438" s="5" t="s">
        <v>17</v>
      </c>
      <c r="L438">
        <v>2024</v>
      </c>
    </row>
    <row r="439" spans="1:12" hidden="1" x14ac:dyDescent="0.35">
      <c r="A439" t="s">
        <v>69</v>
      </c>
      <c r="B439" t="s">
        <v>233</v>
      </c>
      <c r="C439" t="s">
        <v>1070</v>
      </c>
      <c r="D439" t="s">
        <v>1071</v>
      </c>
      <c r="E439" s="5" t="s">
        <v>148</v>
      </c>
      <c r="F439" t="s">
        <v>906</v>
      </c>
      <c r="G439" s="5" t="s">
        <v>39</v>
      </c>
      <c r="H439" s="5" t="s">
        <v>23</v>
      </c>
      <c r="I439" s="5" t="s">
        <v>20</v>
      </c>
      <c r="J439" s="1">
        <v>45614</v>
      </c>
      <c r="K439" s="5" t="s">
        <v>1072</v>
      </c>
      <c r="L439">
        <v>2024</v>
      </c>
    </row>
    <row r="440" spans="1:12" hidden="1" x14ac:dyDescent="0.35">
      <c r="A440" t="s">
        <v>69</v>
      </c>
      <c r="B440" t="s">
        <v>233</v>
      </c>
      <c r="C440" t="s">
        <v>1073</v>
      </c>
      <c r="D440" t="s">
        <v>1074</v>
      </c>
      <c r="E440" s="5" t="s">
        <v>148</v>
      </c>
      <c r="F440" t="s">
        <v>906</v>
      </c>
      <c r="G440" s="5" t="s">
        <v>18</v>
      </c>
      <c r="H440" s="5" t="s">
        <v>23</v>
      </c>
      <c r="I440" s="5" t="s">
        <v>20</v>
      </c>
      <c r="J440" s="1">
        <v>45614</v>
      </c>
      <c r="K440" s="5" t="s">
        <v>1075</v>
      </c>
      <c r="L440">
        <v>2024</v>
      </c>
    </row>
    <row r="441" spans="1:12" hidden="1" x14ac:dyDescent="0.35">
      <c r="A441" t="s">
        <v>34</v>
      </c>
      <c r="B441" t="s">
        <v>35</v>
      </c>
      <c r="C441" t="s">
        <v>1076</v>
      </c>
      <c r="D441" t="s">
        <v>1077</v>
      </c>
      <c r="E441" s="5" t="s">
        <v>38</v>
      </c>
      <c r="F441" t="s">
        <v>17</v>
      </c>
      <c r="G441" s="5" t="s">
        <v>23</v>
      </c>
      <c r="H441" s="5" t="s">
        <v>46</v>
      </c>
      <c r="I441" s="5" t="s">
        <v>20</v>
      </c>
      <c r="J441" s="1">
        <v>45614</v>
      </c>
      <c r="K441" s="5" t="s">
        <v>17</v>
      </c>
      <c r="L441">
        <v>2024</v>
      </c>
    </row>
    <row r="442" spans="1:12" hidden="1" x14ac:dyDescent="0.35">
      <c r="A442" t="s">
        <v>69</v>
      </c>
      <c r="B442" t="s">
        <v>79</v>
      </c>
      <c r="C442" t="s">
        <v>1078</v>
      </c>
      <c r="D442" t="s">
        <v>1079</v>
      </c>
      <c r="E442" s="5" t="s">
        <v>17</v>
      </c>
      <c r="F442" t="s">
        <v>17</v>
      </c>
      <c r="G442" s="6" t="s">
        <v>19</v>
      </c>
      <c r="H442" t="s">
        <v>46</v>
      </c>
      <c r="I442" s="5" t="s">
        <v>78</v>
      </c>
      <c r="J442" s="1">
        <v>45611</v>
      </c>
      <c r="K442" s="5" t="s">
        <v>1080</v>
      </c>
      <c r="L442">
        <v>2024</v>
      </c>
    </row>
    <row r="443" spans="1:12" hidden="1" x14ac:dyDescent="0.35">
      <c r="A443" t="s">
        <v>205</v>
      </c>
      <c r="B443" t="s">
        <v>13</v>
      </c>
      <c r="C443" t="s">
        <v>1081</v>
      </c>
      <c r="D443" t="s">
        <v>1082</v>
      </c>
      <c r="E443" s="5" t="s">
        <v>16</v>
      </c>
      <c r="F443" t="s">
        <v>17</v>
      </c>
      <c r="G443" s="5" t="s">
        <v>92</v>
      </c>
      <c r="H443" s="5" t="s">
        <v>24</v>
      </c>
      <c r="I443" s="5" t="s">
        <v>20</v>
      </c>
      <c r="J443" s="1">
        <v>45611</v>
      </c>
      <c r="K443" s="5" t="s">
        <v>17</v>
      </c>
      <c r="L443">
        <v>2024</v>
      </c>
    </row>
    <row r="444" spans="1:12" hidden="1" x14ac:dyDescent="0.35">
      <c r="A444" t="s">
        <v>34</v>
      </c>
      <c r="B444" t="s">
        <v>35</v>
      </c>
      <c r="C444" t="s">
        <v>1083</v>
      </c>
      <c r="D444" t="s">
        <v>1084</v>
      </c>
      <c r="E444" s="5" t="s">
        <v>38</v>
      </c>
      <c r="F444" t="s">
        <v>17</v>
      </c>
      <c r="G444" s="5" t="s">
        <v>43</v>
      </c>
      <c r="H444" s="5" t="s">
        <v>39</v>
      </c>
      <c r="I444" s="5" t="s">
        <v>20</v>
      </c>
      <c r="J444" s="1">
        <v>45611</v>
      </c>
      <c r="K444" s="5" t="s">
        <v>17</v>
      </c>
      <c r="L444">
        <v>2024</v>
      </c>
    </row>
    <row r="445" spans="1:12" hidden="1" x14ac:dyDescent="0.35">
      <c r="A445" t="s">
        <v>1085</v>
      </c>
      <c r="B445" t="s">
        <v>221</v>
      </c>
      <c r="C445" t="s">
        <v>1086</v>
      </c>
      <c r="D445" t="s">
        <v>17</v>
      </c>
      <c r="E445" s="5" t="s">
        <v>17</v>
      </c>
      <c r="F445" t="s">
        <v>17</v>
      </c>
      <c r="G445" s="5" t="s">
        <v>19</v>
      </c>
      <c r="H445" s="5" t="s">
        <v>17</v>
      </c>
      <c r="I445" s="5" t="s">
        <v>78</v>
      </c>
      <c r="J445" s="1">
        <v>45610</v>
      </c>
      <c r="K445" s="5" t="s">
        <v>17</v>
      </c>
      <c r="L445">
        <v>2024</v>
      </c>
    </row>
    <row r="446" spans="1:12" hidden="1" x14ac:dyDescent="0.35">
      <c r="A446" t="s">
        <v>34</v>
      </c>
      <c r="B446" t="s">
        <v>35</v>
      </c>
      <c r="C446" t="s">
        <v>1087</v>
      </c>
      <c r="D446" t="s">
        <v>1088</v>
      </c>
      <c r="E446" s="5" t="s">
        <v>38</v>
      </c>
      <c r="F446" t="s">
        <v>17</v>
      </c>
      <c r="G446" s="5" t="s">
        <v>23</v>
      </c>
      <c r="H446" s="5" t="s">
        <v>39</v>
      </c>
      <c r="I446" s="5" t="s">
        <v>20</v>
      </c>
      <c r="J446" s="1">
        <v>45610</v>
      </c>
      <c r="K446" s="5" t="s">
        <v>17</v>
      </c>
      <c r="L446">
        <v>2024</v>
      </c>
    </row>
    <row r="447" spans="1:12" hidden="1" x14ac:dyDescent="0.35">
      <c r="A447" t="s">
        <v>69</v>
      </c>
      <c r="B447" t="s">
        <v>206</v>
      </c>
      <c r="C447" t="s">
        <v>1089</v>
      </c>
      <c r="D447" t="s">
        <v>1090</v>
      </c>
      <c r="E447" s="6" t="s">
        <v>833</v>
      </c>
      <c r="F447" t="s">
        <v>918</v>
      </c>
      <c r="G447" s="5" t="s">
        <v>150</v>
      </c>
      <c r="H447" s="5" t="s">
        <v>46</v>
      </c>
      <c r="I447" s="5" t="s">
        <v>20</v>
      </c>
      <c r="J447" s="1">
        <v>45609</v>
      </c>
      <c r="K447" s="5" t="s">
        <v>1091</v>
      </c>
      <c r="L447">
        <v>2024</v>
      </c>
    </row>
    <row r="448" spans="1:12" hidden="1" x14ac:dyDescent="0.35">
      <c r="A448" t="s">
        <v>69</v>
      </c>
      <c r="B448" t="s">
        <v>206</v>
      </c>
      <c r="C448" t="s">
        <v>1092</v>
      </c>
      <c r="D448" t="s">
        <v>1093</v>
      </c>
      <c r="E448" s="6" t="s">
        <v>833</v>
      </c>
      <c r="F448" t="s">
        <v>918</v>
      </c>
      <c r="G448" s="5" t="s">
        <v>150</v>
      </c>
      <c r="H448" s="5" t="s">
        <v>23</v>
      </c>
      <c r="I448" s="5" t="s">
        <v>20</v>
      </c>
      <c r="J448" s="1">
        <v>45609</v>
      </c>
      <c r="K448" s="5" t="s">
        <v>1094</v>
      </c>
      <c r="L448">
        <v>2024</v>
      </c>
    </row>
    <row r="449" spans="1:12" hidden="1" x14ac:dyDescent="0.35">
      <c r="A449" t="s">
        <v>69</v>
      </c>
      <c r="B449" t="s">
        <v>206</v>
      </c>
      <c r="C449" t="s">
        <v>1095</v>
      </c>
      <c r="D449" t="s">
        <v>1096</v>
      </c>
      <c r="E449" s="6" t="s">
        <v>833</v>
      </c>
      <c r="F449" t="s">
        <v>17</v>
      </c>
      <c r="G449" s="5" t="s">
        <v>150</v>
      </c>
      <c r="H449" s="5" t="s">
        <v>46</v>
      </c>
      <c r="I449" s="5" t="s">
        <v>83</v>
      </c>
      <c r="J449" s="1">
        <v>45608</v>
      </c>
      <c r="K449" s="5" t="s">
        <v>1097</v>
      </c>
      <c r="L449">
        <v>2024</v>
      </c>
    </row>
    <row r="450" spans="1:12" x14ac:dyDescent="0.35">
      <c r="A450" t="s">
        <v>215</v>
      </c>
      <c r="B450" t="s">
        <v>221</v>
      </c>
      <c r="C450" t="s">
        <v>1098</v>
      </c>
      <c r="D450" t="s">
        <v>17</v>
      </c>
      <c r="E450" s="5" t="s">
        <v>17</v>
      </c>
      <c r="F450" t="s">
        <v>17</v>
      </c>
      <c r="G450" s="5" t="s">
        <v>39</v>
      </c>
      <c r="H450" s="5" t="s">
        <v>17</v>
      </c>
      <c r="I450" s="5" t="s">
        <v>78</v>
      </c>
      <c r="J450" s="1">
        <v>45608</v>
      </c>
      <c r="K450" s="5" t="s">
        <v>17</v>
      </c>
      <c r="L450">
        <v>2024</v>
      </c>
    </row>
    <row r="451" spans="1:12" hidden="1" x14ac:dyDescent="0.35">
      <c r="A451" t="s">
        <v>69</v>
      </c>
      <c r="B451" t="s">
        <v>129</v>
      </c>
      <c r="C451" t="s">
        <v>1099</v>
      </c>
      <c r="D451" t="s">
        <v>1100</v>
      </c>
      <c r="E451" s="5" t="s">
        <v>17</v>
      </c>
      <c r="F451" t="s">
        <v>17</v>
      </c>
      <c r="G451" s="5" t="s">
        <v>150</v>
      </c>
      <c r="H451" s="5" t="s">
        <v>17</v>
      </c>
      <c r="I451" s="5" t="s">
        <v>78</v>
      </c>
      <c r="J451" s="1">
        <v>45607</v>
      </c>
      <c r="K451" s="5" t="s">
        <v>1101</v>
      </c>
      <c r="L451">
        <v>2024</v>
      </c>
    </row>
    <row r="452" spans="1:12" hidden="1" x14ac:dyDescent="0.35">
      <c r="A452" t="s">
        <v>34</v>
      </c>
      <c r="B452" t="s">
        <v>265</v>
      </c>
      <c r="C452" t="s">
        <v>1102</v>
      </c>
      <c r="D452" t="s">
        <v>1103</v>
      </c>
      <c r="E452" s="5" t="s">
        <v>38</v>
      </c>
      <c r="F452" t="s">
        <v>17</v>
      </c>
      <c r="G452" s="5" t="s">
        <v>46</v>
      </c>
      <c r="H452" s="5" t="s">
        <v>19</v>
      </c>
      <c r="I452" s="5" t="s">
        <v>20</v>
      </c>
      <c r="J452" s="1">
        <v>45607</v>
      </c>
      <c r="K452" s="5" t="s">
        <v>1104</v>
      </c>
      <c r="L452">
        <v>2024</v>
      </c>
    </row>
    <row r="453" spans="1:12" hidden="1" x14ac:dyDescent="0.35">
      <c r="A453" t="s">
        <v>69</v>
      </c>
      <c r="B453" t="s">
        <v>891</v>
      </c>
      <c r="C453" t="s">
        <v>1105</v>
      </c>
      <c r="D453" t="s">
        <v>1106</v>
      </c>
      <c r="E453" s="6" t="s">
        <v>833</v>
      </c>
      <c r="F453" t="s">
        <v>17</v>
      </c>
      <c r="G453" s="6" t="s">
        <v>150</v>
      </c>
      <c r="H453" s="5" t="s">
        <v>19</v>
      </c>
      <c r="I453" s="5" t="s">
        <v>78</v>
      </c>
      <c r="J453" s="1">
        <v>45604</v>
      </c>
      <c r="K453" s="5" t="s">
        <v>1107</v>
      </c>
      <c r="L453">
        <v>2024</v>
      </c>
    </row>
    <row r="454" spans="1:12" hidden="1" x14ac:dyDescent="0.35">
      <c r="A454" t="s">
        <v>34</v>
      </c>
      <c r="B454" t="s">
        <v>35</v>
      </c>
      <c r="C454" t="s">
        <v>1108</v>
      </c>
      <c r="D454" t="s">
        <v>1109</v>
      </c>
      <c r="E454" s="5" t="s">
        <v>38</v>
      </c>
      <c r="F454" t="s">
        <v>17</v>
      </c>
      <c r="G454" s="5" t="s">
        <v>39</v>
      </c>
      <c r="H454" s="5" t="s">
        <v>43</v>
      </c>
      <c r="I454" s="5" t="s">
        <v>20</v>
      </c>
      <c r="J454" s="1">
        <v>45604</v>
      </c>
      <c r="K454" s="5" t="s">
        <v>17</v>
      </c>
      <c r="L454">
        <v>2024</v>
      </c>
    </row>
    <row r="455" spans="1:12" hidden="1" x14ac:dyDescent="0.35">
      <c r="A455" t="s">
        <v>69</v>
      </c>
      <c r="B455" t="s">
        <v>129</v>
      </c>
      <c r="C455" t="s">
        <v>1110</v>
      </c>
      <c r="D455" t="s">
        <v>1111</v>
      </c>
      <c r="E455" s="5" t="s">
        <v>17</v>
      </c>
      <c r="F455" t="s">
        <v>17</v>
      </c>
      <c r="G455" s="5" t="s">
        <v>19</v>
      </c>
      <c r="H455" s="5" t="s">
        <v>17</v>
      </c>
      <c r="I455" s="5" t="s">
        <v>78</v>
      </c>
      <c r="J455" s="1">
        <v>45603</v>
      </c>
      <c r="K455" s="5" t="s">
        <v>1112</v>
      </c>
      <c r="L455">
        <v>2024</v>
      </c>
    </row>
    <row r="456" spans="1:12" hidden="1" x14ac:dyDescent="0.35">
      <c r="A456" t="s">
        <v>69</v>
      </c>
      <c r="B456" t="s">
        <v>129</v>
      </c>
      <c r="C456" t="s">
        <v>1113</v>
      </c>
      <c r="D456" t="s">
        <v>259</v>
      </c>
      <c r="E456" s="5" t="s">
        <v>17</v>
      </c>
      <c r="F456" t="s">
        <v>17</v>
      </c>
      <c r="G456" s="5" t="s">
        <v>19</v>
      </c>
      <c r="H456" s="5" t="s">
        <v>17</v>
      </c>
      <c r="I456" s="5" t="s">
        <v>78</v>
      </c>
      <c r="J456" s="1">
        <v>45603</v>
      </c>
      <c r="K456" s="5" t="s">
        <v>1114</v>
      </c>
      <c r="L456">
        <v>2024</v>
      </c>
    </row>
    <row r="457" spans="1:12" hidden="1" x14ac:dyDescent="0.35">
      <c r="A457" t="s">
        <v>205</v>
      </c>
      <c r="B457" t="s">
        <v>13</v>
      </c>
      <c r="C457" t="s">
        <v>1115</v>
      </c>
      <c r="D457" t="s">
        <v>1116</v>
      </c>
      <c r="E457" s="5" t="s">
        <v>33</v>
      </c>
      <c r="F457" t="s">
        <v>17</v>
      </c>
      <c r="G457" s="5" t="s">
        <v>24</v>
      </c>
      <c r="H457" s="5" t="s">
        <v>23</v>
      </c>
      <c r="I457" s="5" t="s">
        <v>20</v>
      </c>
      <c r="J457" s="1">
        <v>45603</v>
      </c>
      <c r="K457" s="5" t="s">
        <v>17</v>
      </c>
      <c r="L457">
        <v>2024</v>
      </c>
    </row>
    <row r="458" spans="1:12" hidden="1" x14ac:dyDescent="0.35">
      <c r="A458" t="s">
        <v>34</v>
      </c>
      <c r="B458" t="s">
        <v>35</v>
      </c>
      <c r="C458" t="s">
        <v>1117</v>
      </c>
      <c r="D458" t="s">
        <v>1118</v>
      </c>
      <c r="E458" s="5" t="s">
        <v>38</v>
      </c>
      <c r="F458" t="s">
        <v>17</v>
      </c>
      <c r="G458" s="5" t="s">
        <v>23</v>
      </c>
      <c r="H458" s="5" t="s">
        <v>39</v>
      </c>
      <c r="I458" s="5" t="s">
        <v>20</v>
      </c>
      <c r="J458" s="1">
        <v>45602</v>
      </c>
      <c r="K458" s="5" t="s">
        <v>17</v>
      </c>
      <c r="L458">
        <v>2024</v>
      </c>
    </row>
    <row r="459" spans="1:12" hidden="1" x14ac:dyDescent="0.35">
      <c r="A459" t="s">
        <v>69</v>
      </c>
      <c r="B459" t="s">
        <v>79</v>
      </c>
      <c r="C459" t="s">
        <v>1119</v>
      </c>
      <c r="D459" t="s">
        <v>1120</v>
      </c>
      <c r="E459" s="5" t="s">
        <v>17</v>
      </c>
      <c r="F459" t="s">
        <v>17</v>
      </c>
      <c r="G459" s="6" t="s">
        <v>49</v>
      </c>
      <c r="H459" t="s">
        <v>150</v>
      </c>
      <c r="I459" s="5" t="s">
        <v>78</v>
      </c>
      <c r="J459" s="1">
        <v>45601</v>
      </c>
      <c r="K459" s="5" t="s">
        <v>1121</v>
      </c>
      <c r="L459">
        <v>2024</v>
      </c>
    </row>
    <row r="460" spans="1:12" hidden="1" x14ac:dyDescent="0.35">
      <c r="A460" t="s">
        <v>34</v>
      </c>
      <c r="B460" t="s">
        <v>35</v>
      </c>
      <c r="C460" t="s">
        <v>1122</v>
      </c>
      <c r="D460" t="s">
        <v>1123</v>
      </c>
      <c r="E460" s="5" t="s">
        <v>38</v>
      </c>
      <c r="F460" t="s">
        <v>17</v>
      </c>
      <c r="G460" s="5" t="s">
        <v>46</v>
      </c>
      <c r="H460" s="5" t="s">
        <v>19</v>
      </c>
      <c r="I460" s="5" t="s">
        <v>20</v>
      </c>
      <c r="J460" s="1">
        <v>45601</v>
      </c>
      <c r="K460" s="5" t="s">
        <v>17</v>
      </c>
      <c r="L460">
        <v>2024</v>
      </c>
    </row>
    <row r="461" spans="1:12" hidden="1" x14ac:dyDescent="0.35">
      <c r="A461" t="s">
        <v>205</v>
      </c>
      <c r="B461" t="s">
        <v>13</v>
      </c>
      <c r="C461" t="s">
        <v>1124</v>
      </c>
      <c r="D461" t="s">
        <v>1125</v>
      </c>
      <c r="E461" s="5" t="s">
        <v>16</v>
      </c>
      <c r="F461" t="s">
        <v>17</v>
      </c>
      <c r="G461" s="5" t="s">
        <v>18</v>
      </c>
      <c r="H461" s="5" t="s">
        <v>23</v>
      </c>
      <c r="I461" s="5" t="s">
        <v>20</v>
      </c>
      <c r="J461" s="1">
        <v>45597</v>
      </c>
      <c r="K461" s="5" t="s">
        <v>17</v>
      </c>
      <c r="L461">
        <v>2024</v>
      </c>
    </row>
    <row r="462" spans="1:12" hidden="1" x14ac:dyDescent="0.35">
      <c r="A462" t="s">
        <v>34</v>
      </c>
      <c r="B462" t="s">
        <v>35</v>
      </c>
      <c r="C462" t="s">
        <v>1126</v>
      </c>
      <c r="D462" t="s">
        <v>1127</v>
      </c>
      <c r="E462" s="5" t="s">
        <v>38</v>
      </c>
      <c r="F462" t="s">
        <v>17</v>
      </c>
      <c r="G462" s="5" t="s">
        <v>92</v>
      </c>
      <c r="H462" s="5" t="s">
        <v>46</v>
      </c>
      <c r="I462" s="5" t="s">
        <v>20</v>
      </c>
      <c r="J462" s="1">
        <v>45597</v>
      </c>
      <c r="K462" s="5" t="s">
        <v>17</v>
      </c>
      <c r="L462">
        <v>2024</v>
      </c>
    </row>
    <row r="463" spans="1:12" hidden="1" x14ac:dyDescent="0.35">
      <c r="A463" t="s">
        <v>69</v>
      </c>
      <c r="B463" t="s">
        <v>129</v>
      </c>
      <c r="C463" t="s">
        <v>1128</v>
      </c>
      <c r="D463" t="s">
        <v>1129</v>
      </c>
      <c r="E463" s="6" t="s">
        <v>833</v>
      </c>
      <c r="F463" t="s">
        <v>17</v>
      </c>
      <c r="G463" s="5" t="s">
        <v>150</v>
      </c>
      <c r="H463" s="5" t="s">
        <v>17</v>
      </c>
      <c r="I463" s="5" t="s">
        <v>20</v>
      </c>
      <c r="J463" s="1">
        <v>45596</v>
      </c>
      <c r="K463" s="5" t="s">
        <v>17</v>
      </c>
      <c r="L463">
        <v>2024</v>
      </c>
    </row>
    <row r="464" spans="1:12" hidden="1" x14ac:dyDescent="0.35">
      <c r="A464" t="s">
        <v>69</v>
      </c>
      <c r="B464" t="s">
        <v>129</v>
      </c>
      <c r="C464" t="s">
        <v>1130</v>
      </c>
      <c r="D464" t="s">
        <v>1131</v>
      </c>
      <c r="E464" s="6" t="s">
        <v>833</v>
      </c>
      <c r="F464" t="s">
        <v>17</v>
      </c>
      <c r="G464" s="5" t="s">
        <v>150</v>
      </c>
      <c r="H464" s="5" t="s">
        <v>17</v>
      </c>
      <c r="I464" s="5" t="s">
        <v>20</v>
      </c>
      <c r="J464" s="1">
        <v>45596</v>
      </c>
      <c r="K464" s="5" t="s">
        <v>17</v>
      </c>
      <c r="L464">
        <v>2024</v>
      </c>
    </row>
    <row r="465" spans="1:12" hidden="1" x14ac:dyDescent="0.35">
      <c r="A465" t="s">
        <v>34</v>
      </c>
      <c r="B465" t="s">
        <v>35</v>
      </c>
      <c r="C465" t="s">
        <v>1132</v>
      </c>
      <c r="D465" t="s">
        <v>1133</v>
      </c>
      <c r="E465" s="5" t="s">
        <v>38</v>
      </c>
      <c r="F465" t="s">
        <v>17</v>
      </c>
      <c r="G465" s="5" t="s">
        <v>150</v>
      </c>
      <c r="H465" s="5" t="s">
        <v>82</v>
      </c>
      <c r="I465" s="5" t="s">
        <v>78</v>
      </c>
      <c r="J465" s="1">
        <v>45596</v>
      </c>
      <c r="K465" s="5" t="s">
        <v>17</v>
      </c>
      <c r="L465">
        <v>2024</v>
      </c>
    </row>
    <row r="466" spans="1:12" x14ac:dyDescent="0.35">
      <c r="A466" t="s">
        <v>215</v>
      </c>
      <c r="B466" t="s">
        <v>221</v>
      </c>
      <c r="C466" t="s">
        <v>1134</v>
      </c>
      <c r="D466" t="s">
        <v>17</v>
      </c>
      <c r="E466" s="5" t="s">
        <v>17</v>
      </c>
      <c r="F466" t="s">
        <v>17</v>
      </c>
      <c r="G466" s="5" t="s">
        <v>39</v>
      </c>
      <c r="H466" s="5" t="s">
        <v>17</v>
      </c>
      <c r="I466" s="5" t="s">
        <v>78</v>
      </c>
      <c r="J466" s="1">
        <v>45596</v>
      </c>
      <c r="K466" s="5" t="s">
        <v>1135</v>
      </c>
      <c r="L466">
        <v>2024</v>
      </c>
    </row>
    <row r="467" spans="1:12" hidden="1" x14ac:dyDescent="0.35">
      <c r="A467" t="s">
        <v>69</v>
      </c>
      <c r="B467" t="s">
        <v>221</v>
      </c>
      <c r="C467" t="s">
        <v>1136</v>
      </c>
      <c r="D467" t="s">
        <v>1137</v>
      </c>
      <c r="E467" s="5" t="s">
        <v>17</v>
      </c>
      <c r="F467" t="s">
        <v>17</v>
      </c>
      <c r="G467" s="5" t="s">
        <v>29</v>
      </c>
      <c r="H467" s="5" t="s">
        <v>17</v>
      </c>
      <c r="I467" s="5" t="s">
        <v>78</v>
      </c>
      <c r="J467" s="1">
        <v>45594</v>
      </c>
      <c r="K467" s="5" t="s">
        <v>1138</v>
      </c>
      <c r="L467">
        <v>2024</v>
      </c>
    </row>
    <row r="468" spans="1:12" hidden="1" x14ac:dyDescent="0.35">
      <c r="A468" t="s">
        <v>69</v>
      </c>
      <c r="B468" t="s">
        <v>221</v>
      </c>
      <c r="C468" t="s">
        <v>1139</v>
      </c>
      <c r="D468" t="s">
        <v>1140</v>
      </c>
      <c r="E468" s="5" t="s">
        <v>17</v>
      </c>
      <c r="F468" t="s">
        <v>17</v>
      </c>
      <c r="G468" s="5" t="s">
        <v>29</v>
      </c>
      <c r="H468" s="5" t="s">
        <v>17</v>
      </c>
      <c r="I468" s="5" t="s">
        <v>78</v>
      </c>
      <c r="J468" s="1">
        <v>45594</v>
      </c>
      <c r="K468" s="5" t="s">
        <v>1138</v>
      </c>
      <c r="L468">
        <v>2024</v>
      </c>
    </row>
    <row r="469" spans="1:12" hidden="1" x14ac:dyDescent="0.35">
      <c r="A469" t="s">
        <v>69</v>
      </c>
      <c r="B469" t="s">
        <v>206</v>
      </c>
      <c r="C469" t="s">
        <v>1141</v>
      </c>
      <c r="D469" t="s">
        <v>1142</v>
      </c>
      <c r="E469" s="6" t="s">
        <v>833</v>
      </c>
      <c r="F469" t="s">
        <v>918</v>
      </c>
      <c r="G469" s="5" t="s">
        <v>150</v>
      </c>
      <c r="H469" s="5" t="s">
        <v>46</v>
      </c>
      <c r="I469" s="5" t="s">
        <v>20</v>
      </c>
      <c r="J469" s="1">
        <v>45594</v>
      </c>
      <c r="K469" s="5" t="s">
        <v>1143</v>
      </c>
      <c r="L469">
        <v>2024</v>
      </c>
    </row>
    <row r="470" spans="1:12" hidden="1" x14ac:dyDescent="0.35">
      <c r="A470" t="s">
        <v>69</v>
      </c>
      <c r="B470" t="s">
        <v>206</v>
      </c>
      <c r="C470" t="s">
        <v>1144</v>
      </c>
      <c r="D470" t="s">
        <v>1145</v>
      </c>
      <c r="E470" s="6" t="s">
        <v>833</v>
      </c>
      <c r="F470" t="s">
        <v>918</v>
      </c>
      <c r="G470" s="5" t="s">
        <v>150</v>
      </c>
      <c r="H470" s="5" t="s">
        <v>23</v>
      </c>
      <c r="I470" s="5" t="s">
        <v>20</v>
      </c>
      <c r="J470" s="1">
        <v>45594</v>
      </c>
      <c r="K470" s="5" t="s">
        <v>1146</v>
      </c>
      <c r="L470">
        <v>2024</v>
      </c>
    </row>
    <row r="471" spans="1:12" hidden="1" x14ac:dyDescent="0.35">
      <c r="A471" t="s">
        <v>69</v>
      </c>
      <c r="B471" t="s">
        <v>915</v>
      </c>
      <c r="C471" t="s">
        <v>1147</v>
      </c>
      <c r="D471" t="s">
        <v>1148</v>
      </c>
      <c r="E471" s="6" t="s">
        <v>833</v>
      </c>
      <c r="F471" t="s">
        <v>918</v>
      </c>
      <c r="G471" s="6" t="s">
        <v>150</v>
      </c>
      <c r="H471" s="5" t="s">
        <v>17</v>
      </c>
      <c r="I471" s="5" t="s">
        <v>78</v>
      </c>
      <c r="J471" s="1">
        <v>45594</v>
      </c>
      <c r="K471" s="5" t="s">
        <v>1149</v>
      </c>
      <c r="L471">
        <v>2024</v>
      </c>
    </row>
    <row r="472" spans="1:12" hidden="1" x14ac:dyDescent="0.35">
      <c r="A472" t="s">
        <v>34</v>
      </c>
      <c r="B472" t="s">
        <v>35</v>
      </c>
      <c r="C472" t="s">
        <v>1150</v>
      </c>
      <c r="D472" t="s">
        <v>1151</v>
      </c>
      <c r="E472" s="5" t="s">
        <v>38</v>
      </c>
      <c r="F472" t="s">
        <v>17</v>
      </c>
      <c r="G472" s="5" t="s">
        <v>19</v>
      </c>
      <c r="H472" s="5" t="s">
        <v>46</v>
      </c>
      <c r="I472" s="5" t="s">
        <v>20</v>
      </c>
      <c r="J472" s="1">
        <v>45594</v>
      </c>
      <c r="K472" s="5" t="s">
        <v>17</v>
      </c>
      <c r="L472">
        <v>2024</v>
      </c>
    </row>
    <row r="473" spans="1:12" hidden="1" x14ac:dyDescent="0.35">
      <c r="A473" t="s">
        <v>205</v>
      </c>
      <c r="B473" t="s">
        <v>13</v>
      </c>
      <c r="C473" t="s">
        <v>1152</v>
      </c>
      <c r="D473" t="s">
        <v>1153</v>
      </c>
      <c r="E473" s="5" t="s">
        <v>33</v>
      </c>
      <c r="F473" t="s">
        <v>17</v>
      </c>
      <c r="G473" s="5" t="s">
        <v>46</v>
      </c>
      <c r="H473" s="5" t="s">
        <v>23</v>
      </c>
      <c r="I473" s="5" t="s">
        <v>20</v>
      </c>
      <c r="J473" s="1">
        <v>45593</v>
      </c>
      <c r="K473" s="5" t="s">
        <v>17</v>
      </c>
      <c r="L473">
        <v>2024</v>
      </c>
    </row>
    <row r="474" spans="1:12" hidden="1" x14ac:dyDescent="0.35">
      <c r="A474" t="s">
        <v>69</v>
      </c>
      <c r="B474" t="s">
        <v>206</v>
      </c>
      <c r="C474" t="s">
        <v>1154</v>
      </c>
      <c r="D474" t="s">
        <v>1155</v>
      </c>
      <c r="E474" s="5" t="s">
        <v>17</v>
      </c>
      <c r="F474" t="s">
        <v>17</v>
      </c>
      <c r="G474" s="5" t="s">
        <v>49</v>
      </c>
      <c r="H474" s="5" t="s">
        <v>150</v>
      </c>
      <c r="I474" s="5" t="s">
        <v>78</v>
      </c>
      <c r="J474" s="1">
        <v>45589</v>
      </c>
      <c r="K474" s="5" t="s">
        <v>1156</v>
      </c>
      <c r="L474">
        <v>2024</v>
      </c>
    </row>
    <row r="475" spans="1:12" hidden="1" x14ac:dyDescent="0.35">
      <c r="A475" t="s">
        <v>69</v>
      </c>
      <c r="B475" t="s">
        <v>206</v>
      </c>
      <c r="C475" t="s">
        <v>1157</v>
      </c>
      <c r="D475" t="s">
        <v>1158</v>
      </c>
      <c r="E475" s="5" t="s">
        <v>17</v>
      </c>
      <c r="F475" t="s">
        <v>17</v>
      </c>
      <c r="G475" s="5" t="s">
        <v>46</v>
      </c>
      <c r="H475" s="5" t="s">
        <v>57</v>
      </c>
      <c r="I475" s="5" t="s">
        <v>78</v>
      </c>
      <c r="J475" s="1">
        <v>45589</v>
      </c>
      <c r="K475" s="5" t="s">
        <v>1159</v>
      </c>
      <c r="L475">
        <v>2024</v>
      </c>
    </row>
    <row r="476" spans="1:12" hidden="1" x14ac:dyDescent="0.35">
      <c r="A476" t="s">
        <v>69</v>
      </c>
      <c r="B476" t="s">
        <v>206</v>
      </c>
      <c r="C476" t="s">
        <v>1160</v>
      </c>
      <c r="D476" t="s">
        <v>1161</v>
      </c>
      <c r="E476" s="5" t="s">
        <v>17</v>
      </c>
      <c r="F476" t="s">
        <v>17</v>
      </c>
      <c r="G476" s="5" t="s">
        <v>24</v>
      </c>
      <c r="H476" s="5" t="s">
        <v>403</v>
      </c>
      <c r="I476" s="5" t="s">
        <v>78</v>
      </c>
      <c r="J476" s="1">
        <v>45589</v>
      </c>
      <c r="K476" s="5" t="s">
        <v>1162</v>
      </c>
      <c r="L476">
        <v>2024</v>
      </c>
    </row>
    <row r="477" spans="1:12" hidden="1" x14ac:dyDescent="0.35">
      <c r="A477" t="s">
        <v>34</v>
      </c>
      <c r="B477" t="s">
        <v>35</v>
      </c>
      <c r="C477" t="s">
        <v>1163</v>
      </c>
      <c r="D477" t="s">
        <v>1164</v>
      </c>
      <c r="E477" s="5" t="s">
        <v>56</v>
      </c>
      <c r="F477" t="s">
        <v>17</v>
      </c>
      <c r="G477" s="5" t="s">
        <v>150</v>
      </c>
      <c r="H477" s="5" t="s">
        <v>19</v>
      </c>
      <c r="I477" s="5" t="s">
        <v>78</v>
      </c>
      <c r="J477" s="1">
        <v>45589</v>
      </c>
      <c r="K477" s="5" t="s">
        <v>17</v>
      </c>
      <c r="L477">
        <v>2024</v>
      </c>
    </row>
    <row r="478" spans="1:12" hidden="1" x14ac:dyDescent="0.35">
      <c r="A478" t="s">
        <v>34</v>
      </c>
      <c r="B478" t="s">
        <v>35</v>
      </c>
      <c r="C478" t="s">
        <v>1165</v>
      </c>
      <c r="D478" t="s">
        <v>1166</v>
      </c>
      <c r="E478" s="5" t="s">
        <v>38</v>
      </c>
      <c r="F478" t="s">
        <v>17</v>
      </c>
      <c r="G478" s="5" t="s">
        <v>43</v>
      </c>
      <c r="H478" s="5" t="s">
        <v>46</v>
      </c>
      <c r="I478" s="5" t="s">
        <v>20</v>
      </c>
      <c r="J478" s="1">
        <v>45589</v>
      </c>
      <c r="K478" s="5" t="s">
        <v>17</v>
      </c>
      <c r="L478">
        <v>2024</v>
      </c>
    </row>
    <row r="479" spans="1:12" hidden="1" x14ac:dyDescent="0.35">
      <c r="A479" t="s">
        <v>34</v>
      </c>
      <c r="B479" t="s">
        <v>35</v>
      </c>
      <c r="C479" t="s">
        <v>1167</v>
      </c>
      <c r="D479" t="s">
        <v>1168</v>
      </c>
      <c r="E479" s="5" t="s">
        <v>38</v>
      </c>
      <c r="F479" t="s">
        <v>17</v>
      </c>
      <c r="G479" s="5" t="s">
        <v>23</v>
      </c>
      <c r="H479" s="5" t="s">
        <v>39</v>
      </c>
      <c r="I479" s="5" t="s">
        <v>20</v>
      </c>
      <c r="J479" s="1">
        <v>45588</v>
      </c>
      <c r="K479" s="5" t="s">
        <v>17</v>
      </c>
      <c r="L479">
        <v>2024</v>
      </c>
    </row>
    <row r="480" spans="1:12" hidden="1" x14ac:dyDescent="0.35">
      <c r="A480" t="s">
        <v>69</v>
      </c>
      <c r="B480" t="s">
        <v>206</v>
      </c>
      <c r="C480" t="s">
        <v>1169</v>
      </c>
      <c r="D480" t="s">
        <v>1170</v>
      </c>
      <c r="E480" s="6" t="s">
        <v>833</v>
      </c>
      <c r="F480" t="s">
        <v>17</v>
      </c>
      <c r="G480" s="5" t="s">
        <v>150</v>
      </c>
      <c r="H480" s="5" t="s">
        <v>24</v>
      </c>
      <c r="I480" s="5" t="s">
        <v>78</v>
      </c>
      <c r="J480" s="1">
        <v>45586</v>
      </c>
      <c r="K480" s="5" t="s">
        <v>1171</v>
      </c>
      <c r="L480">
        <v>2024</v>
      </c>
    </row>
    <row r="481" spans="1:12" hidden="1" x14ac:dyDescent="0.35">
      <c r="A481" t="s">
        <v>34</v>
      </c>
      <c r="B481" t="s">
        <v>35</v>
      </c>
      <c r="C481" t="s">
        <v>1172</v>
      </c>
      <c r="D481" t="s">
        <v>1173</v>
      </c>
      <c r="E481" s="5" t="s">
        <v>38</v>
      </c>
      <c r="F481" t="s">
        <v>17</v>
      </c>
      <c r="G481" s="5" t="s">
        <v>82</v>
      </c>
      <c r="H481" t="s">
        <v>17</v>
      </c>
      <c r="I481" s="5" t="s">
        <v>20</v>
      </c>
      <c r="J481" s="1">
        <v>45586</v>
      </c>
      <c r="K481" s="5" t="s">
        <v>17</v>
      </c>
      <c r="L481">
        <v>2024</v>
      </c>
    </row>
    <row r="482" spans="1:12" hidden="1" x14ac:dyDescent="0.35">
      <c r="A482" t="s">
        <v>69</v>
      </c>
      <c r="B482" t="s">
        <v>233</v>
      </c>
      <c r="C482" t="s">
        <v>1174</v>
      </c>
      <c r="D482" t="s">
        <v>1175</v>
      </c>
      <c r="E482" s="6" t="s">
        <v>148</v>
      </c>
      <c r="F482" t="s">
        <v>1174</v>
      </c>
      <c r="G482" s="5" t="s">
        <v>23</v>
      </c>
      <c r="H482" s="5" t="s">
        <v>17</v>
      </c>
      <c r="I482" s="5" t="s">
        <v>20</v>
      </c>
      <c r="J482" s="1">
        <v>45583</v>
      </c>
      <c r="K482" s="5" t="s">
        <v>1176</v>
      </c>
      <c r="L482">
        <v>2024</v>
      </c>
    </row>
    <row r="483" spans="1:12" hidden="1" x14ac:dyDescent="0.35">
      <c r="A483" t="s">
        <v>34</v>
      </c>
      <c r="B483" t="s">
        <v>35</v>
      </c>
      <c r="C483" t="s">
        <v>1177</v>
      </c>
      <c r="D483" t="s">
        <v>1178</v>
      </c>
      <c r="E483" s="5" t="s">
        <v>56</v>
      </c>
      <c r="F483" t="s">
        <v>17</v>
      </c>
      <c r="G483" s="5" t="s">
        <v>19</v>
      </c>
      <c r="H483" t="s">
        <v>17</v>
      </c>
      <c r="I483" s="5" t="s">
        <v>78</v>
      </c>
      <c r="J483" s="1">
        <v>45583</v>
      </c>
      <c r="K483" s="5" t="s">
        <v>17</v>
      </c>
      <c r="L483">
        <v>2024</v>
      </c>
    </row>
    <row r="484" spans="1:12" hidden="1" x14ac:dyDescent="0.35">
      <c r="A484" t="s">
        <v>34</v>
      </c>
      <c r="B484" t="s">
        <v>265</v>
      </c>
      <c r="C484" t="s">
        <v>1179</v>
      </c>
      <c r="D484" t="s">
        <v>1180</v>
      </c>
      <c r="E484" s="5" t="s">
        <v>38</v>
      </c>
      <c r="F484" t="s">
        <v>17</v>
      </c>
      <c r="G484" s="5" t="s">
        <v>19</v>
      </c>
      <c r="H484" t="s">
        <v>17</v>
      </c>
      <c r="I484" s="5" t="s">
        <v>20</v>
      </c>
      <c r="J484" s="1">
        <v>45583</v>
      </c>
      <c r="K484" s="5" t="s">
        <v>17</v>
      </c>
      <c r="L484">
        <v>2024</v>
      </c>
    </row>
    <row r="485" spans="1:12" hidden="1" x14ac:dyDescent="0.35">
      <c r="A485" t="s">
        <v>69</v>
      </c>
      <c r="B485" t="s">
        <v>206</v>
      </c>
      <c r="C485" t="s">
        <v>1181</v>
      </c>
      <c r="D485" t="s">
        <v>1182</v>
      </c>
      <c r="E485" s="6" t="s">
        <v>833</v>
      </c>
      <c r="F485" t="s">
        <v>17</v>
      </c>
      <c r="G485" s="5" t="s">
        <v>150</v>
      </c>
      <c r="H485" s="5" t="s">
        <v>23</v>
      </c>
      <c r="I485" s="5" t="s">
        <v>78</v>
      </c>
      <c r="J485" s="1">
        <v>45582</v>
      </c>
      <c r="K485" s="5" t="s">
        <v>1183</v>
      </c>
      <c r="L485">
        <v>2024</v>
      </c>
    </row>
    <row r="486" spans="1:12" hidden="1" x14ac:dyDescent="0.35">
      <c r="A486" t="s">
        <v>34</v>
      </c>
      <c r="B486" t="s">
        <v>35</v>
      </c>
      <c r="C486" t="s">
        <v>1184</v>
      </c>
      <c r="D486" t="s">
        <v>1185</v>
      </c>
      <c r="E486" s="5" t="s">
        <v>38</v>
      </c>
      <c r="F486" t="s">
        <v>17</v>
      </c>
      <c r="G486" s="5" t="s">
        <v>93</v>
      </c>
      <c r="H486" t="s">
        <v>17</v>
      </c>
      <c r="I486" s="5" t="s">
        <v>20</v>
      </c>
      <c r="J486" s="1">
        <v>45582</v>
      </c>
      <c r="K486" s="5" t="s">
        <v>17</v>
      </c>
      <c r="L486">
        <v>2024</v>
      </c>
    </row>
    <row r="487" spans="1:12" hidden="1" x14ac:dyDescent="0.35">
      <c r="A487" t="s">
        <v>69</v>
      </c>
      <c r="B487" t="s">
        <v>70</v>
      </c>
      <c r="C487" t="s">
        <v>1186</v>
      </c>
      <c r="D487" t="s">
        <v>1187</v>
      </c>
      <c r="E487" s="6" t="s">
        <v>73</v>
      </c>
      <c r="F487" t="s">
        <v>17</v>
      </c>
      <c r="G487" s="6" t="s">
        <v>23</v>
      </c>
      <c r="H487" s="5" t="s">
        <v>17</v>
      </c>
      <c r="I487" s="5" t="s">
        <v>20</v>
      </c>
      <c r="J487" s="1">
        <v>45581</v>
      </c>
      <c r="K487" s="5" t="s">
        <v>17</v>
      </c>
      <c r="L487">
        <v>2024</v>
      </c>
    </row>
    <row r="488" spans="1:12" hidden="1" x14ac:dyDescent="0.35">
      <c r="A488" t="s">
        <v>69</v>
      </c>
      <c r="B488" t="s">
        <v>206</v>
      </c>
      <c r="C488" t="s">
        <v>1188</v>
      </c>
      <c r="D488" t="s">
        <v>1189</v>
      </c>
      <c r="E488" s="6" t="s">
        <v>1190</v>
      </c>
      <c r="F488" t="s">
        <v>17</v>
      </c>
      <c r="G488" s="5" t="s">
        <v>92</v>
      </c>
      <c r="H488" s="5" t="s">
        <v>24</v>
      </c>
      <c r="I488" s="5" t="s">
        <v>83</v>
      </c>
      <c r="J488" s="1">
        <v>45580</v>
      </c>
      <c r="K488" s="5" t="s">
        <v>1191</v>
      </c>
      <c r="L488">
        <v>2024</v>
      </c>
    </row>
    <row r="489" spans="1:12" hidden="1" x14ac:dyDescent="0.35">
      <c r="A489" t="s">
        <v>205</v>
      </c>
      <c r="B489" t="s">
        <v>13</v>
      </c>
      <c r="C489" t="s">
        <v>1192</v>
      </c>
      <c r="D489" t="s">
        <v>1193</v>
      </c>
      <c r="E489" s="5" t="s">
        <v>16</v>
      </c>
      <c r="F489" t="s">
        <v>17</v>
      </c>
      <c r="G489" s="5" t="s">
        <v>23</v>
      </c>
      <c r="H489" s="5" t="s">
        <v>19</v>
      </c>
      <c r="I489" s="5" t="s">
        <v>20</v>
      </c>
      <c r="J489" s="1">
        <v>45580</v>
      </c>
      <c r="K489" s="5" t="s">
        <v>17</v>
      </c>
      <c r="L489">
        <v>2024</v>
      </c>
    </row>
    <row r="490" spans="1:12" hidden="1" x14ac:dyDescent="0.35">
      <c r="A490" t="s">
        <v>34</v>
      </c>
      <c r="B490" t="s">
        <v>35</v>
      </c>
      <c r="C490" t="s">
        <v>1194</v>
      </c>
      <c r="D490" t="s">
        <v>1195</v>
      </c>
      <c r="E490" s="5" t="s">
        <v>38</v>
      </c>
      <c r="F490" t="s">
        <v>17</v>
      </c>
      <c r="G490" s="5" t="s">
        <v>23</v>
      </c>
      <c r="H490" t="s">
        <v>17</v>
      </c>
      <c r="I490" s="5" t="s">
        <v>20</v>
      </c>
      <c r="J490" s="1">
        <v>45580</v>
      </c>
      <c r="K490" s="5" t="s">
        <v>17</v>
      </c>
      <c r="L490">
        <v>2024</v>
      </c>
    </row>
    <row r="491" spans="1:12" hidden="1" x14ac:dyDescent="0.35">
      <c r="A491" t="s">
        <v>34</v>
      </c>
      <c r="B491" t="s">
        <v>35</v>
      </c>
      <c r="C491" t="s">
        <v>1196</v>
      </c>
      <c r="D491" t="s">
        <v>1197</v>
      </c>
      <c r="E491" s="5" t="s">
        <v>56</v>
      </c>
      <c r="F491" t="s">
        <v>17</v>
      </c>
      <c r="G491" s="5" t="s">
        <v>19</v>
      </c>
      <c r="H491" t="s">
        <v>17</v>
      </c>
      <c r="I491" s="5" t="s">
        <v>78</v>
      </c>
      <c r="J491" s="1">
        <v>45579</v>
      </c>
      <c r="K491" s="5" t="s">
        <v>17</v>
      </c>
      <c r="L491">
        <v>2024</v>
      </c>
    </row>
    <row r="492" spans="1:12" hidden="1" x14ac:dyDescent="0.35">
      <c r="A492" t="s">
        <v>69</v>
      </c>
      <c r="B492" t="s">
        <v>233</v>
      </c>
      <c r="C492" t="s">
        <v>1198</v>
      </c>
      <c r="D492" t="s">
        <v>1199</v>
      </c>
      <c r="E492" s="5" t="s">
        <v>148</v>
      </c>
      <c r="F492" t="s">
        <v>1174</v>
      </c>
      <c r="G492" s="5" t="s">
        <v>43</v>
      </c>
      <c r="H492" s="5" t="s">
        <v>42</v>
      </c>
      <c r="I492" s="5" t="s">
        <v>20</v>
      </c>
      <c r="J492" s="1">
        <v>45576</v>
      </c>
      <c r="K492" s="5" t="s">
        <v>1200</v>
      </c>
      <c r="L492">
        <v>2024</v>
      </c>
    </row>
    <row r="493" spans="1:12" hidden="1" x14ac:dyDescent="0.35">
      <c r="A493" t="s">
        <v>34</v>
      </c>
      <c r="B493" t="s">
        <v>35</v>
      </c>
      <c r="C493" t="s">
        <v>1201</v>
      </c>
      <c r="D493" t="s">
        <v>1202</v>
      </c>
      <c r="E493" s="5" t="s">
        <v>38</v>
      </c>
      <c r="F493" t="s">
        <v>17</v>
      </c>
      <c r="G493" s="5" t="s">
        <v>18</v>
      </c>
      <c r="H493" t="s">
        <v>17</v>
      </c>
      <c r="I493" s="5" t="s">
        <v>20</v>
      </c>
      <c r="J493" s="1">
        <v>45576</v>
      </c>
      <c r="K493" s="5" t="s">
        <v>17</v>
      </c>
      <c r="L493">
        <v>2024</v>
      </c>
    </row>
    <row r="494" spans="1:12" hidden="1" x14ac:dyDescent="0.35">
      <c r="A494" t="s">
        <v>34</v>
      </c>
      <c r="B494" t="s">
        <v>35</v>
      </c>
      <c r="C494" t="s">
        <v>1203</v>
      </c>
      <c r="D494" t="s">
        <v>1204</v>
      </c>
      <c r="E494" s="5" t="s">
        <v>38</v>
      </c>
      <c r="F494" t="s">
        <v>17</v>
      </c>
      <c r="G494" s="5" t="s">
        <v>46</v>
      </c>
      <c r="H494" t="s">
        <v>17</v>
      </c>
      <c r="I494" s="5" t="s">
        <v>20</v>
      </c>
      <c r="J494" s="1">
        <v>45574</v>
      </c>
      <c r="K494" s="5" t="s">
        <v>17</v>
      </c>
      <c r="L494">
        <v>2024</v>
      </c>
    </row>
    <row r="495" spans="1:12" hidden="1" x14ac:dyDescent="0.35">
      <c r="A495" t="s">
        <v>34</v>
      </c>
      <c r="B495" t="s">
        <v>35</v>
      </c>
      <c r="C495" t="s">
        <v>1205</v>
      </c>
      <c r="D495" t="s">
        <v>1206</v>
      </c>
      <c r="E495" s="5" t="s">
        <v>56</v>
      </c>
      <c r="F495" t="s">
        <v>17</v>
      </c>
      <c r="G495" s="5" t="s">
        <v>39</v>
      </c>
      <c r="H495" t="s">
        <v>17</v>
      </c>
      <c r="I495" s="5" t="s">
        <v>78</v>
      </c>
      <c r="J495" s="1">
        <v>45573</v>
      </c>
      <c r="K495" s="5" t="s">
        <v>17</v>
      </c>
      <c r="L495">
        <v>2024</v>
      </c>
    </row>
    <row r="496" spans="1:12" hidden="1" x14ac:dyDescent="0.35">
      <c r="A496" t="s">
        <v>205</v>
      </c>
      <c r="B496" t="s">
        <v>13</v>
      </c>
      <c r="C496" t="s">
        <v>1207</v>
      </c>
      <c r="D496" t="s">
        <v>1208</v>
      </c>
      <c r="E496" s="5" t="s">
        <v>28</v>
      </c>
      <c r="F496" t="s">
        <v>17</v>
      </c>
      <c r="G496" s="5" t="s">
        <v>150</v>
      </c>
      <c r="H496" s="5" t="s">
        <v>19</v>
      </c>
      <c r="I496" s="5" t="s">
        <v>20</v>
      </c>
      <c r="J496" s="1">
        <v>45572</v>
      </c>
      <c r="K496" s="5" t="s">
        <v>1209</v>
      </c>
      <c r="L496">
        <v>2024</v>
      </c>
    </row>
    <row r="497" spans="1:12" hidden="1" x14ac:dyDescent="0.35">
      <c r="A497" t="s">
        <v>34</v>
      </c>
      <c r="B497" t="s">
        <v>35</v>
      </c>
      <c r="C497" t="s">
        <v>1210</v>
      </c>
      <c r="D497" t="s">
        <v>1211</v>
      </c>
      <c r="E497" s="5" t="s">
        <v>38</v>
      </c>
      <c r="F497" t="s">
        <v>17</v>
      </c>
      <c r="G497" s="5" t="s">
        <v>46</v>
      </c>
      <c r="H497" t="s">
        <v>17</v>
      </c>
      <c r="I497" s="5" t="s">
        <v>20</v>
      </c>
      <c r="J497" s="1">
        <v>45572</v>
      </c>
      <c r="K497" s="5" t="s">
        <v>17</v>
      </c>
      <c r="L497">
        <v>2024</v>
      </c>
    </row>
    <row r="498" spans="1:12" hidden="1" x14ac:dyDescent="0.35">
      <c r="A498" t="s">
        <v>34</v>
      </c>
      <c r="B498" t="s">
        <v>35</v>
      </c>
      <c r="C498" t="s">
        <v>1212</v>
      </c>
      <c r="D498" t="s">
        <v>1213</v>
      </c>
      <c r="E498" s="5" t="s">
        <v>38</v>
      </c>
      <c r="F498" t="s">
        <v>17</v>
      </c>
      <c r="G498" s="5" t="s">
        <v>23</v>
      </c>
      <c r="H498" t="s">
        <v>17</v>
      </c>
      <c r="I498" s="5" t="s">
        <v>20</v>
      </c>
      <c r="J498" s="1">
        <v>45569</v>
      </c>
      <c r="K498" s="5" t="s">
        <v>17</v>
      </c>
      <c r="L498">
        <v>2024</v>
      </c>
    </row>
    <row r="499" spans="1:12" hidden="1" x14ac:dyDescent="0.35">
      <c r="A499" t="s">
        <v>205</v>
      </c>
      <c r="B499" t="s">
        <v>13</v>
      </c>
      <c r="C499" t="s">
        <v>1214</v>
      </c>
      <c r="D499" t="s">
        <v>1215</v>
      </c>
      <c r="E499" s="5" t="s">
        <v>16</v>
      </c>
      <c r="F499" t="s">
        <v>17</v>
      </c>
      <c r="G499" s="5" t="s">
        <v>24</v>
      </c>
      <c r="H499" s="5" t="s">
        <v>403</v>
      </c>
      <c r="I499" s="5" t="s">
        <v>20</v>
      </c>
      <c r="J499" s="1">
        <v>45566</v>
      </c>
      <c r="K499" s="5" t="s">
        <v>17</v>
      </c>
      <c r="L499">
        <v>2024</v>
      </c>
    </row>
    <row r="500" spans="1:12" hidden="1" x14ac:dyDescent="0.35">
      <c r="A500" t="s">
        <v>34</v>
      </c>
      <c r="B500" t="s">
        <v>35</v>
      </c>
      <c r="C500" t="s">
        <v>1216</v>
      </c>
      <c r="D500" t="s">
        <v>1217</v>
      </c>
      <c r="E500" s="5" t="s">
        <v>38</v>
      </c>
      <c r="F500" t="s">
        <v>17</v>
      </c>
      <c r="G500" s="5" t="s">
        <v>24</v>
      </c>
      <c r="H500" t="s">
        <v>17</v>
      </c>
      <c r="I500" s="5" t="s">
        <v>20</v>
      </c>
      <c r="J500" s="1">
        <v>45566</v>
      </c>
      <c r="K500" s="5" t="s">
        <v>17</v>
      </c>
      <c r="L500">
        <v>2024</v>
      </c>
    </row>
    <row r="501" spans="1:12" hidden="1" x14ac:dyDescent="0.35">
      <c r="A501" t="s">
        <v>34</v>
      </c>
      <c r="B501" t="s">
        <v>35</v>
      </c>
      <c r="C501" t="s">
        <v>1218</v>
      </c>
      <c r="D501" t="s">
        <v>1219</v>
      </c>
      <c r="E501" s="5" t="s">
        <v>38</v>
      </c>
      <c r="F501" t="s">
        <v>17</v>
      </c>
      <c r="G501" s="5" t="s">
        <v>77</v>
      </c>
      <c r="H501" t="s">
        <v>17</v>
      </c>
      <c r="I501" s="5" t="s">
        <v>20</v>
      </c>
      <c r="J501" s="1">
        <v>45565</v>
      </c>
      <c r="K501" s="5" t="s">
        <v>17</v>
      </c>
      <c r="L501">
        <v>2024</v>
      </c>
    </row>
    <row r="502" spans="1:12" hidden="1" x14ac:dyDescent="0.35">
      <c r="A502" t="s">
        <v>34</v>
      </c>
      <c r="B502" t="s">
        <v>35</v>
      </c>
      <c r="C502" t="s">
        <v>1220</v>
      </c>
      <c r="D502" t="s">
        <v>1221</v>
      </c>
      <c r="E502" s="5" t="s">
        <v>38</v>
      </c>
      <c r="F502" t="s">
        <v>17</v>
      </c>
      <c r="G502" s="5" t="s">
        <v>42</v>
      </c>
      <c r="H502" s="5" t="s">
        <v>92</v>
      </c>
      <c r="I502" s="5" t="s">
        <v>20</v>
      </c>
      <c r="J502" s="1">
        <v>45562</v>
      </c>
      <c r="K502" s="5" t="s">
        <v>17</v>
      </c>
      <c r="L502">
        <v>2024</v>
      </c>
    </row>
    <row r="503" spans="1:12" hidden="1" x14ac:dyDescent="0.35">
      <c r="A503" t="s">
        <v>34</v>
      </c>
      <c r="B503" t="s">
        <v>35</v>
      </c>
      <c r="C503" t="s">
        <v>1222</v>
      </c>
      <c r="D503" t="s">
        <v>1223</v>
      </c>
      <c r="E503" s="5" t="s">
        <v>38</v>
      </c>
      <c r="F503" t="s">
        <v>17</v>
      </c>
      <c r="G503" s="5" t="s">
        <v>46</v>
      </c>
      <c r="H503" s="5" t="s">
        <v>23</v>
      </c>
      <c r="I503" s="5" t="s">
        <v>20</v>
      </c>
      <c r="J503" s="1">
        <v>45561</v>
      </c>
      <c r="K503" s="5" t="s">
        <v>17</v>
      </c>
      <c r="L503">
        <v>2024</v>
      </c>
    </row>
    <row r="504" spans="1:12" hidden="1" x14ac:dyDescent="0.35">
      <c r="A504" t="s">
        <v>69</v>
      </c>
      <c r="B504" t="s">
        <v>79</v>
      </c>
      <c r="C504" t="s">
        <v>1224</v>
      </c>
      <c r="D504" t="s">
        <v>1225</v>
      </c>
      <c r="E504" s="5" t="s">
        <v>17</v>
      </c>
      <c r="F504" t="s">
        <v>17</v>
      </c>
      <c r="G504" s="6" t="s">
        <v>49</v>
      </c>
      <c r="H504" t="s">
        <v>46</v>
      </c>
      <c r="I504" s="5" t="s">
        <v>78</v>
      </c>
      <c r="J504" s="1">
        <v>45560</v>
      </c>
      <c r="K504" s="5" t="s">
        <v>1226</v>
      </c>
      <c r="L504">
        <v>2024</v>
      </c>
    </row>
    <row r="505" spans="1:12" hidden="1" x14ac:dyDescent="0.35">
      <c r="A505" t="s">
        <v>34</v>
      </c>
      <c r="B505" t="s">
        <v>265</v>
      </c>
      <c r="C505" t="s">
        <v>1227</v>
      </c>
      <c r="D505" t="s">
        <v>1228</v>
      </c>
      <c r="E505" s="5" t="s">
        <v>38</v>
      </c>
      <c r="F505" t="s">
        <v>17</v>
      </c>
      <c r="G505" s="5" t="s">
        <v>19</v>
      </c>
      <c r="H505" s="5" t="s">
        <v>77</v>
      </c>
      <c r="I505" s="5" t="s">
        <v>20</v>
      </c>
      <c r="J505" s="1">
        <v>45560</v>
      </c>
      <c r="K505" s="5" t="s">
        <v>17</v>
      </c>
      <c r="L505">
        <v>2024</v>
      </c>
    </row>
    <row r="506" spans="1:12" hidden="1" x14ac:dyDescent="0.35">
      <c r="A506" t="s">
        <v>69</v>
      </c>
      <c r="B506" t="s">
        <v>233</v>
      </c>
      <c r="C506" t="s">
        <v>1229</v>
      </c>
      <c r="D506" t="s">
        <v>1230</v>
      </c>
      <c r="E506" s="5" t="s">
        <v>148</v>
      </c>
      <c r="F506" t="s">
        <v>1174</v>
      </c>
      <c r="G506" s="5" t="s">
        <v>24</v>
      </c>
      <c r="H506" s="5" t="s">
        <v>23</v>
      </c>
      <c r="I506" s="5" t="s">
        <v>20</v>
      </c>
      <c r="J506" s="1">
        <v>45559</v>
      </c>
      <c r="K506" s="5" t="s">
        <v>1231</v>
      </c>
      <c r="L506">
        <v>2024</v>
      </c>
    </row>
    <row r="507" spans="1:12" hidden="1" x14ac:dyDescent="0.35">
      <c r="A507" t="s">
        <v>69</v>
      </c>
      <c r="B507" t="s">
        <v>129</v>
      </c>
      <c r="C507" t="s">
        <v>1232</v>
      </c>
      <c r="D507" t="s">
        <v>1233</v>
      </c>
      <c r="E507" s="5" t="s">
        <v>17</v>
      </c>
      <c r="F507" t="s">
        <v>17</v>
      </c>
      <c r="G507" s="5" t="s">
        <v>23</v>
      </c>
      <c r="H507" s="5" t="s">
        <v>42</v>
      </c>
      <c r="I507" s="5" t="s">
        <v>78</v>
      </c>
      <c r="J507" s="1">
        <v>45558</v>
      </c>
      <c r="K507" s="5" t="s">
        <v>1234</v>
      </c>
      <c r="L507">
        <v>2024</v>
      </c>
    </row>
    <row r="508" spans="1:12" hidden="1" x14ac:dyDescent="0.35">
      <c r="A508" t="s">
        <v>34</v>
      </c>
      <c r="B508" t="s">
        <v>265</v>
      </c>
      <c r="C508" t="s">
        <v>1235</v>
      </c>
      <c r="D508" t="s">
        <v>1236</v>
      </c>
      <c r="E508" s="5" t="s">
        <v>38</v>
      </c>
      <c r="F508" t="s">
        <v>17</v>
      </c>
      <c r="G508" s="5" t="s">
        <v>150</v>
      </c>
      <c r="H508" s="5" t="s">
        <v>19</v>
      </c>
      <c r="I508" s="5" t="s">
        <v>20</v>
      </c>
      <c r="J508" s="1">
        <v>45555</v>
      </c>
      <c r="K508" s="5" t="s">
        <v>17</v>
      </c>
      <c r="L508">
        <v>2024</v>
      </c>
    </row>
    <row r="509" spans="1:12" hidden="1" x14ac:dyDescent="0.35">
      <c r="A509" t="s">
        <v>69</v>
      </c>
      <c r="B509" t="s">
        <v>70</v>
      </c>
      <c r="C509" t="s">
        <v>1237</v>
      </c>
      <c r="D509" t="s">
        <v>1238</v>
      </c>
      <c r="E509" s="6" t="s">
        <v>73</v>
      </c>
      <c r="F509" t="s">
        <v>17</v>
      </c>
      <c r="G509" s="6" t="s">
        <v>23</v>
      </c>
      <c r="H509" s="5" t="s">
        <v>17</v>
      </c>
      <c r="I509" s="5" t="s">
        <v>20</v>
      </c>
      <c r="J509" s="1">
        <v>45553</v>
      </c>
      <c r="K509" s="5" t="s">
        <v>17</v>
      </c>
      <c r="L509">
        <v>2024</v>
      </c>
    </row>
    <row r="510" spans="1:12" hidden="1" x14ac:dyDescent="0.35">
      <c r="A510" t="s">
        <v>34</v>
      </c>
      <c r="B510" t="s">
        <v>35</v>
      </c>
      <c r="C510" t="s">
        <v>1239</v>
      </c>
      <c r="D510" t="s">
        <v>1240</v>
      </c>
      <c r="E510" s="5" t="s">
        <v>38</v>
      </c>
      <c r="F510" t="s">
        <v>17</v>
      </c>
      <c r="G510" s="5" t="s">
        <v>24</v>
      </c>
      <c r="H510" s="5" t="s">
        <v>23</v>
      </c>
      <c r="I510" s="5" t="s">
        <v>20</v>
      </c>
      <c r="J510" s="1">
        <v>45552</v>
      </c>
      <c r="K510" s="5" t="s">
        <v>17</v>
      </c>
      <c r="L510">
        <v>2024</v>
      </c>
    </row>
    <row r="511" spans="1:12" hidden="1" x14ac:dyDescent="0.35">
      <c r="A511" t="s">
        <v>205</v>
      </c>
      <c r="B511" t="s">
        <v>13</v>
      </c>
      <c r="C511" t="s">
        <v>1241</v>
      </c>
      <c r="D511" t="s">
        <v>1242</v>
      </c>
      <c r="E511" s="5" t="s">
        <v>16</v>
      </c>
      <c r="F511" t="s">
        <v>17</v>
      </c>
      <c r="G511" s="5" t="s">
        <v>23</v>
      </c>
      <c r="H511" s="5" t="s">
        <v>24</v>
      </c>
      <c r="I511" s="5" t="s">
        <v>20</v>
      </c>
      <c r="J511" s="1">
        <v>45551</v>
      </c>
      <c r="K511" s="5" t="s">
        <v>17</v>
      </c>
      <c r="L511">
        <v>2024</v>
      </c>
    </row>
    <row r="512" spans="1:12" hidden="1" x14ac:dyDescent="0.35">
      <c r="A512" t="s">
        <v>34</v>
      </c>
      <c r="B512" t="s">
        <v>35</v>
      </c>
      <c r="C512" t="s">
        <v>1243</v>
      </c>
      <c r="D512" t="s">
        <v>1244</v>
      </c>
      <c r="E512" s="5" t="s">
        <v>38</v>
      </c>
      <c r="F512" t="s">
        <v>17</v>
      </c>
      <c r="G512" s="5" t="s">
        <v>24</v>
      </c>
      <c r="H512" s="5" t="s">
        <v>46</v>
      </c>
      <c r="I512" s="5" t="s">
        <v>20</v>
      </c>
      <c r="J512" s="1">
        <v>45551</v>
      </c>
      <c r="K512" s="5" t="s">
        <v>17</v>
      </c>
      <c r="L512">
        <v>2024</v>
      </c>
    </row>
    <row r="513" spans="1:12" hidden="1" x14ac:dyDescent="0.35">
      <c r="A513" t="s">
        <v>34</v>
      </c>
      <c r="B513" t="s">
        <v>35</v>
      </c>
      <c r="C513" t="s">
        <v>1245</v>
      </c>
      <c r="D513" t="s">
        <v>1246</v>
      </c>
      <c r="E513" s="5" t="s">
        <v>38</v>
      </c>
      <c r="F513" t="s">
        <v>17</v>
      </c>
      <c r="G513" s="5" t="s">
        <v>23</v>
      </c>
      <c r="H513" s="5" t="s">
        <v>19</v>
      </c>
      <c r="I513" s="5" t="s">
        <v>78</v>
      </c>
      <c r="J513" s="1">
        <v>45548</v>
      </c>
      <c r="K513" s="5" t="s">
        <v>17</v>
      </c>
      <c r="L513">
        <v>2024</v>
      </c>
    </row>
    <row r="514" spans="1:12" hidden="1" x14ac:dyDescent="0.35">
      <c r="A514" t="s">
        <v>69</v>
      </c>
      <c r="B514" t="s">
        <v>79</v>
      </c>
      <c r="C514" t="s">
        <v>1247</v>
      </c>
      <c r="D514" t="s">
        <v>1248</v>
      </c>
      <c r="E514" s="5" t="s">
        <v>17</v>
      </c>
      <c r="F514" t="s">
        <v>17</v>
      </c>
      <c r="G514" s="6" t="s">
        <v>49</v>
      </c>
      <c r="H514" t="s">
        <v>46</v>
      </c>
      <c r="I514" s="5" t="s">
        <v>78</v>
      </c>
      <c r="J514" s="1">
        <v>45547</v>
      </c>
      <c r="K514" s="5" t="s">
        <v>1249</v>
      </c>
      <c r="L514">
        <v>2024</v>
      </c>
    </row>
    <row r="515" spans="1:12" hidden="1" x14ac:dyDescent="0.35">
      <c r="A515" t="s">
        <v>69</v>
      </c>
      <c r="B515" t="s">
        <v>79</v>
      </c>
      <c r="C515" t="s">
        <v>1250</v>
      </c>
      <c r="D515" t="s">
        <v>1251</v>
      </c>
      <c r="E515" s="5" t="s">
        <v>17</v>
      </c>
      <c r="F515" t="s">
        <v>17</v>
      </c>
      <c r="G515" s="6" t="s">
        <v>49</v>
      </c>
      <c r="H515" t="s">
        <v>46</v>
      </c>
      <c r="I515" s="5" t="s">
        <v>78</v>
      </c>
      <c r="J515" s="1">
        <v>45547</v>
      </c>
      <c r="K515" s="5" t="s">
        <v>1252</v>
      </c>
      <c r="L515">
        <v>2024</v>
      </c>
    </row>
    <row r="516" spans="1:12" hidden="1" x14ac:dyDescent="0.35">
      <c r="A516" t="s">
        <v>34</v>
      </c>
      <c r="B516" t="s">
        <v>35</v>
      </c>
      <c r="C516" t="s">
        <v>1253</v>
      </c>
      <c r="D516" t="s">
        <v>1254</v>
      </c>
      <c r="E516" s="5" t="s">
        <v>38</v>
      </c>
      <c r="F516" t="s">
        <v>17</v>
      </c>
      <c r="G516" s="5" t="s">
        <v>43</v>
      </c>
      <c r="H516" s="5" t="s">
        <v>23</v>
      </c>
      <c r="I516" s="5" t="s">
        <v>20</v>
      </c>
      <c r="J516" s="1">
        <v>45546</v>
      </c>
      <c r="K516" s="5" t="s">
        <v>17</v>
      </c>
      <c r="L516">
        <v>2024</v>
      </c>
    </row>
    <row r="517" spans="1:12" hidden="1" x14ac:dyDescent="0.35">
      <c r="A517" t="s">
        <v>69</v>
      </c>
      <c r="B517" t="s">
        <v>206</v>
      </c>
      <c r="C517" t="s">
        <v>1255</v>
      </c>
      <c r="D517" t="s">
        <v>1256</v>
      </c>
      <c r="E517" s="5" t="s">
        <v>17</v>
      </c>
      <c r="F517" t="s">
        <v>17</v>
      </c>
      <c r="G517" s="5" t="s">
        <v>150</v>
      </c>
      <c r="H517" s="5" t="s">
        <v>42</v>
      </c>
      <c r="I517" s="5" t="s">
        <v>78</v>
      </c>
      <c r="J517" s="1">
        <v>45545</v>
      </c>
      <c r="K517" s="5" t="s">
        <v>1257</v>
      </c>
      <c r="L517">
        <v>2024</v>
      </c>
    </row>
    <row r="518" spans="1:12" hidden="1" x14ac:dyDescent="0.35">
      <c r="A518" t="s">
        <v>34</v>
      </c>
      <c r="B518" t="s">
        <v>35</v>
      </c>
      <c r="C518" t="s">
        <v>1258</v>
      </c>
      <c r="D518" t="s">
        <v>1259</v>
      </c>
      <c r="E518" s="5" t="s">
        <v>38</v>
      </c>
      <c r="F518" t="s">
        <v>17</v>
      </c>
      <c r="G518" s="5" t="s">
        <v>23</v>
      </c>
      <c r="H518" s="5" t="s">
        <v>39</v>
      </c>
      <c r="I518" s="5" t="s">
        <v>20</v>
      </c>
      <c r="J518" s="1">
        <v>45544</v>
      </c>
      <c r="K518" s="5" t="s">
        <v>17</v>
      </c>
      <c r="L518">
        <v>2024</v>
      </c>
    </row>
    <row r="519" spans="1:12" hidden="1" x14ac:dyDescent="0.35">
      <c r="A519" t="s">
        <v>205</v>
      </c>
      <c r="B519" t="s">
        <v>13</v>
      </c>
      <c r="C519" t="s">
        <v>1260</v>
      </c>
      <c r="D519" t="s">
        <v>1261</v>
      </c>
      <c r="E519" s="5" t="s">
        <v>28</v>
      </c>
      <c r="F519" t="s">
        <v>17</v>
      </c>
      <c r="G519" s="5" t="s">
        <v>150</v>
      </c>
      <c r="H519" s="5" t="s">
        <v>46</v>
      </c>
      <c r="I519" s="5" t="s">
        <v>20</v>
      </c>
      <c r="J519" s="1">
        <v>45542</v>
      </c>
      <c r="K519" s="5" t="s">
        <v>17</v>
      </c>
      <c r="L519">
        <v>2024</v>
      </c>
    </row>
    <row r="520" spans="1:12" hidden="1" x14ac:dyDescent="0.35">
      <c r="A520" t="s">
        <v>69</v>
      </c>
      <c r="B520" t="s">
        <v>129</v>
      </c>
      <c r="C520" t="s">
        <v>1262</v>
      </c>
      <c r="D520" t="s">
        <v>1263</v>
      </c>
      <c r="E520" s="5" t="s">
        <v>17</v>
      </c>
      <c r="F520" t="s">
        <v>17</v>
      </c>
      <c r="G520" s="5" t="s">
        <v>77</v>
      </c>
      <c r="H520" s="5" t="s">
        <v>17</v>
      </c>
      <c r="I520" s="5" t="s">
        <v>20</v>
      </c>
      <c r="J520" s="1">
        <v>45541</v>
      </c>
      <c r="K520" s="5" t="s">
        <v>17</v>
      </c>
      <c r="L520">
        <v>2024</v>
      </c>
    </row>
    <row r="521" spans="1:12" hidden="1" x14ac:dyDescent="0.35">
      <c r="A521" t="s">
        <v>69</v>
      </c>
      <c r="B521" t="s">
        <v>129</v>
      </c>
      <c r="C521" t="s">
        <v>1264</v>
      </c>
      <c r="D521" t="s">
        <v>1265</v>
      </c>
      <c r="E521" s="5" t="s">
        <v>17</v>
      </c>
      <c r="F521" t="s">
        <v>17</v>
      </c>
      <c r="G521" s="5" t="s">
        <v>77</v>
      </c>
      <c r="H521" s="5" t="s">
        <v>17</v>
      </c>
      <c r="I521" s="5" t="s">
        <v>78</v>
      </c>
      <c r="J521" s="1">
        <v>45541</v>
      </c>
      <c r="K521" s="5" t="s">
        <v>17</v>
      </c>
      <c r="L521">
        <v>2024</v>
      </c>
    </row>
    <row r="522" spans="1:12" hidden="1" x14ac:dyDescent="0.35">
      <c r="A522" t="s">
        <v>69</v>
      </c>
      <c r="B522" t="s">
        <v>129</v>
      </c>
      <c r="C522" t="s">
        <v>1266</v>
      </c>
      <c r="D522" t="s">
        <v>1267</v>
      </c>
      <c r="E522" s="5" t="s">
        <v>17</v>
      </c>
      <c r="F522" t="s">
        <v>17</v>
      </c>
      <c r="G522" s="5" t="s">
        <v>77</v>
      </c>
      <c r="H522" s="5" t="s">
        <v>17</v>
      </c>
      <c r="I522" s="5" t="s">
        <v>78</v>
      </c>
      <c r="J522" s="1">
        <v>45541</v>
      </c>
      <c r="K522" s="5" t="s">
        <v>17</v>
      </c>
      <c r="L522">
        <v>2024</v>
      </c>
    </row>
    <row r="523" spans="1:12" hidden="1" x14ac:dyDescent="0.35">
      <c r="A523" t="s">
        <v>69</v>
      </c>
      <c r="B523" t="s">
        <v>129</v>
      </c>
      <c r="C523" t="s">
        <v>1268</v>
      </c>
      <c r="D523" t="s">
        <v>1269</v>
      </c>
      <c r="E523" s="5" t="s">
        <v>17</v>
      </c>
      <c r="F523" t="s">
        <v>17</v>
      </c>
      <c r="G523" s="5" t="s">
        <v>77</v>
      </c>
      <c r="H523" s="5" t="s">
        <v>17</v>
      </c>
      <c r="I523" s="5" t="s">
        <v>78</v>
      </c>
      <c r="J523" s="1">
        <v>45541</v>
      </c>
      <c r="K523" s="5" t="s">
        <v>17</v>
      </c>
      <c r="L523">
        <v>2024</v>
      </c>
    </row>
    <row r="524" spans="1:12" hidden="1" x14ac:dyDescent="0.35">
      <c r="A524" t="s">
        <v>34</v>
      </c>
      <c r="B524" t="s">
        <v>35</v>
      </c>
      <c r="C524" t="s">
        <v>1270</v>
      </c>
      <c r="D524" t="s">
        <v>1271</v>
      </c>
      <c r="E524" s="5" t="s">
        <v>38</v>
      </c>
      <c r="F524" t="s">
        <v>17</v>
      </c>
      <c r="G524" s="5" t="s">
        <v>18</v>
      </c>
      <c r="H524" s="5" t="s">
        <v>23</v>
      </c>
      <c r="I524" s="5" t="s">
        <v>20</v>
      </c>
      <c r="J524" s="1">
        <v>45540</v>
      </c>
      <c r="K524" s="5" t="s">
        <v>17</v>
      </c>
      <c r="L524">
        <v>2024</v>
      </c>
    </row>
    <row r="525" spans="1:12" hidden="1" x14ac:dyDescent="0.35">
      <c r="A525" t="s">
        <v>34</v>
      </c>
      <c r="B525" t="s">
        <v>35</v>
      </c>
      <c r="C525" t="s">
        <v>1272</v>
      </c>
      <c r="D525" t="s">
        <v>1273</v>
      </c>
      <c r="E525" s="5" t="s">
        <v>38</v>
      </c>
      <c r="F525" t="s">
        <v>17</v>
      </c>
      <c r="G525" s="5" t="s">
        <v>23</v>
      </c>
      <c r="H525" s="5" t="s">
        <v>18</v>
      </c>
      <c r="I525" s="5" t="s">
        <v>78</v>
      </c>
      <c r="J525" s="1">
        <v>45540</v>
      </c>
      <c r="K525" s="5" t="s">
        <v>1274</v>
      </c>
      <c r="L525">
        <v>2024</v>
      </c>
    </row>
    <row r="526" spans="1:12" hidden="1" x14ac:dyDescent="0.35">
      <c r="A526" t="s">
        <v>34</v>
      </c>
      <c r="B526" t="s">
        <v>35</v>
      </c>
      <c r="C526" t="s">
        <v>1275</v>
      </c>
      <c r="D526" t="s">
        <v>1276</v>
      </c>
      <c r="E526" s="5" t="s">
        <v>56</v>
      </c>
      <c r="F526" t="s">
        <v>17</v>
      </c>
      <c r="G526" s="5" t="s">
        <v>39</v>
      </c>
      <c r="H526" s="5" t="s">
        <v>19</v>
      </c>
      <c r="I526" s="5" t="s">
        <v>20</v>
      </c>
      <c r="J526" s="1">
        <v>45539</v>
      </c>
      <c r="K526" s="5" t="s">
        <v>17</v>
      </c>
      <c r="L526">
        <v>2024</v>
      </c>
    </row>
    <row r="527" spans="1:12" hidden="1" x14ac:dyDescent="0.35">
      <c r="A527" t="s">
        <v>34</v>
      </c>
      <c r="B527" t="s">
        <v>35</v>
      </c>
      <c r="C527" t="s">
        <v>1277</v>
      </c>
      <c r="D527" t="s">
        <v>1278</v>
      </c>
      <c r="E527" s="5" t="s">
        <v>38</v>
      </c>
      <c r="F527" t="s">
        <v>17</v>
      </c>
      <c r="G527" s="5" t="s">
        <v>18</v>
      </c>
      <c r="H527" s="5" t="s">
        <v>57</v>
      </c>
      <c r="I527" s="5" t="s">
        <v>20</v>
      </c>
      <c r="J527" s="1">
        <v>45538</v>
      </c>
      <c r="K527" s="5" t="s">
        <v>17</v>
      </c>
      <c r="L527">
        <v>2024</v>
      </c>
    </row>
    <row r="528" spans="1:12" hidden="1" x14ac:dyDescent="0.35">
      <c r="A528" t="s">
        <v>205</v>
      </c>
      <c r="B528" t="s">
        <v>13</v>
      </c>
      <c r="C528" t="s">
        <v>1279</v>
      </c>
      <c r="D528" t="s">
        <v>1280</v>
      </c>
      <c r="E528" s="5" t="s">
        <v>16</v>
      </c>
      <c r="F528" t="s">
        <v>17</v>
      </c>
      <c r="G528" s="5" t="s">
        <v>42</v>
      </c>
      <c r="H528" s="5" t="s">
        <v>23</v>
      </c>
      <c r="I528" s="5" t="s">
        <v>78</v>
      </c>
      <c r="J528" s="1">
        <v>45536</v>
      </c>
      <c r="K528" s="5" t="s">
        <v>1281</v>
      </c>
      <c r="L528">
        <v>2024</v>
      </c>
    </row>
  </sheetData>
  <autoFilter ref="A1:N528" xr:uid="{7D443485-35D0-42A3-983B-F9BF9C38DF5F}">
    <filterColumn colId="0">
      <filters>
        <filter val="Wordpress - Manual"/>
      </filters>
    </filterColumn>
  </autoFilter>
  <sortState xmlns:xlrd2="http://schemas.microsoft.com/office/spreadsheetml/2017/richdata2" ref="A142:K497">
    <sortCondition ref="A142:A497"/>
    <sortCondition ref="J142:J497"/>
  </sortState>
  <phoneticPr fontId="2" type="noConversion"/>
  <hyperlinks>
    <hyperlink ref="C138" r:id="rId1" display="https://sites.libsyn.com/545057/site/decoding-investor-behavior-and-avoiding-mistakes-with-peter-lazaroff" xr:uid="{4AF065EE-23FE-437B-9E95-4649F3EBBD2D}"/>
    <hyperlink ref="C118" r:id="rId2" display="https://sites.libsyn.com/545057/site/marlena-lee-on-factor-investing-market-insights-and-smarter-diversification" xr:uid="{46C770BE-A352-473F-AEA6-B7789FC0B0E9}"/>
    <hyperlink ref="C102" r:id="rId3" display="https://sites.libsyn.com/545057/site/custom-indexing-tax-efficiency-factor-investing-with-ehren-stanhope-cfa" xr:uid="{9B851586-5853-4244-8B58-2FBD11BDF0DB}"/>
    <hyperlink ref="C93" r:id="rId4" display="https://sites.libsyn.com/545057/site/leadership-storytelling-investing-insights-from-sbastien-page-cfa" xr:uid="{C9EA85D9-4848-4B18-81F0-21FCB234B733}"/>
    <hyperlink ref="C135" r:id="rId5" display="https://sites.libsyn.com/361235/site/daniel-warcholak-cfa-understanding-climate-risk-in-mortgage-backed-securities" xr:uid="{18264440-871D-4FCB-9629-72E5EDAF59AA}"/>
    <hyperlink ref="C56" r:id="rId6" display="https://sites.libsyn.com/56828/site/richard-bookstaber-understanding-markets-through-complexity-and-human-behavior" xr:uid="{0B8F7CD6-B95C-4429-ACF6-96680C3097B9}"/>
    <hyperlink ref="C2" r:id="rId7" display="https://sites.libsyn.com/56828/site/anna-martirosyan-ethical-ai-model-governance-and-the-future-of-responsible-finance" xr:uid="{A6E96785-DDC2-41FF-A41E-8E4B51978B38}"/>
    <hyperlink ref="C3" r:id="rId8" display="https://sites.libsyn.com/56828/site/greg-fisher-cfa-complexity-science-uncertainty-the-future-of-asset-management" xr:uid="{4518BAE4-AA09-45EE-9132-008EE13E7A7E}"/>
    <hyperlink ref="C4" r:id="rId9" display="https://sites.libsyn.com/361235/site/sajia-ferdous-rewriting-work-in-the-age-of-longevity-and-ai" xr:uid="{78447424-89B0-4ADD-A136-AD6E58F5ABA6}"/>
  </hyperlink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AFC47930-9CD6-494F-A488-8D0DAA3D6406}">
          <x14:formula1>
            <xm:f>'List Values'!$C$1:$C$18</xm:f>
          </x14:formula1>
          <xm:sqref>H522:H523 H347:H371 H375:H386 H388:H409 H411:H412 H414:H415 H417:H423 H425:H438 H440:H448 H450:H454 H456:H496 G526:H1048576 G521:G523 H137:H333 H92:H95 G106:G121 G123:G124 H97:H133 G140:G496 G127:G138 G64:G104 H1:H6 H8:H10 G18:G62 G1:G16 H12:H90</xm:sqref>
        </x14:dataValidation>
        <x14:dataValidation type="list" allowBlank="1" showInputMessage="1" showErrorMessage="1" xr:uid="{085C4789-341B-455E-9F68-E765BCDA803F}">
          <x14:formula1>
            <xm:f>'List Values'!$A:$A</xm:f>
          </x14:formula1>
          <xm:sqref>B77:B1048576 B60:B65 B68:B75 B1:B56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B30734-2D41-40E1-9980-A761791F1CCD}">
  <dimension ref="A1:T73"/>
  <sheetViews>
    <sheetView zoomScale="70" zoomScaleNormal="70" workbookViewId="0">
      <selection activeCell="L20" sqref="L20"/>
    </sheetView>
  </sheetViews>
  <sheetFormatPr defaultRowHeight="14.5" x14ac:dyDescent="0.35"/>
  <cols>
    <col min="1" max="1" width="39" customWidth="1"/>
    <col min="2" max="2" width="8.26953125" customWidth="1"/>
    <col min="3" max="3" width="8.7265625" customWidth="1"/>
    <col min="4" max="4" width="7.7265625" customWidth="1"/>
    <col min="5" max="5" width="6.81640625" customWidth="1"/>
    <col min="7" max="7" width="38.81640625" customWidth="1"/>
    <col min="8" max="8" width="10.453125" bestFit="1" customWidth="1"/>
    <col min="9" max="11" width="9" customWidth="1"/>
    <col min="12" max="12" width="42.54296875" bestFit="1" customWidth="1"/>
    <col min="13" max="13" width="8.453125" customWidth="1"/>
    <col min="14" max="14" width="7.54296875" customWidth="1"/>
    <col min="15" max="15" width="9.1796875" customWidth="1"/>
    <col min="16" max="16" width="42.54296875" bestFit="1" customWidth="1"/>
  </cols>
  <sheetData>
    <row r="1" spans="1:11" x14ac:dyDescent="0.35">
      <c r="A1" s="16" t="s">
        <v>1282</v>
      </c>
      <c r="G1" t="s">
        <v>1283</v>
      </c>
      <c r="H1" s="1">
        <v>45536</v>
      </c>
    </row>
    <row r="2" spans="1:11" x14ac:dyDescent="0.35">
      <c r="A2" s="16"/>
      <c r="G2" t="s">
        <v>1284</v>
      </c>
      <c r="H2" s="1">
        <v>46022</v>
      </c>
    </row>
    <row r="3" spans="1:11" x14ac:dyDescent="0.35">
      <c r="A3" s="16"/>
    </row>
    <row r="4" spans="1:11" x14ac:dyDescent="0.35">
      <c r="A4" s="16" t="s">
        <v>1285</v>
      </c>
      <c r="G4" s="16" t="s">
        <v>1286</v>
      </c>
      <c r="H4" s="16"/>
    </row>
    <row r="5" spans="1:11" x14ac:dyDescent="0.35">
      <c r="A5" s="16" t="s">
        <v>1287</v>
      </c>
      <c r="B5" s="18" t="s">
        <v>20</v>
      </c>
      <c r="C5" s="18" t="s">
        <v>83</v>
      </c>
      <c r="D5" s="18" t="s">
        <v>78</v>
      </c>
      <c r="E5" s="18" t="s">
        <v>1288</v>
      </c>
      <c r="G5" s="18" t="s">
        <v>1289</v>
      </c>
      <c r="H5" s="18" t="s">
        <v>20</v>
      </c>
      <c r="I5" s="18" t="s">
        <v>83</v>
      </c>
      <c r="J5" s="18" t="s">
        <v>78</v>
      </c>
      <c r="K5" s="18" t="s">
        <v>1288</v>
      </c>
    </row>
    <row r="6" spans="1:11" x14ac:dyDescent="0.35">
      <c r="A6" s="5" t="s">
        <v>35</v>
      </c>
      <c r="B6" s="17">
        <f>(COUNTIFS(Content!B:B,"="&amp;$A6,Content!I:I,"="&amp;$B$5, Content!J:J, "&gt;="&amp;$H$1, Content!J:J, "&lt;="&amp;$H$2))</f>
        <v>186</v>
      </c>
      <c r="C6" s="17">
        <f>(COUNTIFS(Content!B:B,"="&amp;A6,Content!I:I,"="&amp;$C$5, Content!J:J, "&gt;="&amp;$H$1, Content!J:J, "&lt;="&amp;$H$2))</f>
        <v>5</v>
      </c>
      <c r="D6" s="17">
        <f>(COUNTIFS(Content!B:B,"="&amp;A6,Content!I:I,"="&amp;$D$5, Content!J:J, "&gt;="&amp;$H$1, Content!J:J, "&lt;="&amp;$H$2))</f>
        <v>31</v>
      </c>
      <c r="E6">
        <f>SUM(Table1[[#This Row],[External]:[RAS]])</f>
        <v>222</v>
      </c>
      <c r="G6" s="19" t="s">
        <v>1290</v>
      </c>
      <c r="H6">
        <f>COUNTIFS(Content!J:J,"&gt;=9/1/2024",Content!J:J,"&lt;=9/30/2024", Content!I:I,"="&amp;'Analysis Start-End Date'!H$5)</f>
        <v>17</v>
      </c>
      <c r="I6">
        <f>COUNTIFS(Content!J:J,"&gt;=9/1/2024",Content!J:J,"&lt;=9/30/2024", Content!I:I,"="&amp;'Analysis Start-End Date'!I$5)</f>
        <v>0</v>
      </c>
      <c r="J6">
        <f>COUNTIFS(Content!J:J,"&gt;=9/1/2024",Content!J:J,"&lt;=9/30/2024", Content!I:I,"="&amp;'Analysis Start-End Date'!J$5)</f>
        <v>11</v>
      </c>
      <c r="K6">
        <f>COUNTIFS(Content!J:J,"&gt;=9/1/2024",Content!J:J,"&lt;=9/30/2024")</f>
        <v>28</v>
      </c>
    </row>
    <row r="7" spans="1:11" x14ac:dyDescent="0.35">
      <c r="A7" t="s">
        <v>13</v>
      </c>
      <c r="B7" s="17">
        <f>(COUNTIFS(Content!B:B,"="&amp;$A7,Content!I:I,"="&amp;$B$5, Content!J:J, "&gt;="&amp;$H$1, Content!J:J, "&lt;="&amp;$H$2))</f>
        <v>67</v>
      </c>
      <c r="C7" s="17">
        <f>(COUNTIFS(Content!B:B,"="&amp;A7,Content!I:I,"="&amp;$C$5, Content!J:J, "&gt;="&amp;$H$1, Content!J:J, "&lt;="&amp;$H$2))</f>
        <v>1</v>
      </c>
      <c r="D7" s="17">
        <f>(COUNTIFS(Content!B:B,"="&amp;A7,Content!I:I,"="&amp;$D$5, Content!J:J, "&gt;="&amp;$H$1, Content!J:J, "&lt;="&amp;$H$2))</f>
        <v>3</v>
      </c>
      <c r="E7">
        <f>SUM(Table1[[#This Row],[External]:[RAS]])</f>
        <v>71</v>
      </c>
      <c r="G7" s="19" t="s">
        <v>1291</v>
      </c>
      <c r="H7">
        <f>COUNTIFS(Content!J:J,"&gt;=10/1/2024",Content!J:J,"&lt;=10/31/2024", Content!I:I,"="&amp;'Analysis Start-End Date'!H$5)</f>
        <v>23</v>
      </c>
      <c r="I7">
        <f>COUNTIFS(Content!J:J,"&gt;=10/1/2024",Content!J:J,"&lt;=10/31/2024", Content!I:I,"="&amp;'Analysis Start-End Date'!I$5)</f>
        <v>1</v>
      </c>
      <c r="J7">
        <f>COUNTIFS(Content!J:J,"&gt;=10/1/2024",Content!J:J,"&lt;=10/31/2024", Content!I:I,"="&amp;'Analysis Start-End Date'!J$5)</f>
        <v>14</v>
      </c>
      <c r="K7">
        <f>COUNTIFS(Content!J:J,"&gt;=10/1/2024",Content!J:J,"&lt;=10/31/2024")</f>
        <v>38</v>
      </c>
    </row>
    <row r="8" spans="1:11" x14ac:dyDescent="0.35">
      <c r="A8" t="s">
        <v>206</v>
      </c>
      <c r="B8" s="17">
        <f>(COUNTIFS(Content!B:B,"="&amp;$A8,Content!I:I,"="&amp;$B$5, Content!J:J, "&gt;="&amp;$H$1, Content!J:J, "&lt;="&amp;$H$2))</f>
        <v>29</v>
      </c>
      <c r="C8" s="17">
        <f>(COUNTIFS(Content!B:B,"="&amp;A8,Content!I:I,"="&amp;$C$5, Content!J:J, "&gt;="&amp;$H$1, Content!J:J, "&lt;="&amp;$H$2))</f>
        <v>3</v>
      </c>
      <c r="D8" s="17">
        <f>(COUNTIFS(Content!B:B,"="&amp;A8,Content!I:I,"="&amp;$D$5, Content!J:J, "&gt;="&amp;$H$1, Content!J:J, "&lt;="&amp;$H$2))</f>
        <v>21</v>
      </c>
      <c r="E8">
        <f>SUM(Table1[[#This Row],[External]:[RAS]])</f>
        <v>53</v>
      </c>
      <c r="G8" s="19" t="s">
        <v>1292</v>
      </c>
      <c r="H8">
        <f>COUNTIFS(Content!J:J,"&gt;=11/1/2024",Content!J:J,"&lt;=11/30/2024", Content!I:I,"="&amp;'Analysis Start-End Date'!H$5)</f>
        <v>23</v>
      </c>
      <c r="I8">
        <f>COUNTIFS(Content!J:J,"&gt;=11/1/2024",Content!J:J,"&lt;=11/30/2024", Content!I:I,"="&amp;'Analysis Start-End Date'!I$5)</f>
        <v>1</v>
      </c>
      <c r="J8">
        <f>COUNTIFS(Content!J:J,"&gt;=11/1/2024",Content!J:J,"&lt;=11/30/2024", Content!I:I,"="&amp;'Analysis Start-End Date'!J$5)</f>
        <v>10</v>
      </c>
      <c r="K8">
        <f>COUNTIFS(Content!J:J,"&gt;=11/1/2024",Content!J:J,"&lt;=11/30/2024")</f>
        <v>34</v>
      </c>
    </row>
    <row r="9" spans="1:11" x14ac:dyDescent="0.35">
      <c r="A9" t="s">
        <v>233</v>
      </c>
      <c r="B9" s="17">
        <f>(COUNTIFS(Content!B:B,"="&amp;$A9,Content!I:I,"="&amp;$B$5, Content!J:J, "&gt;="&amp;$H$1, Content!J:J, "&lt;="&amp;$H$2))</f>
        <v>35</v>
      </c>
      <c r="C9" s="17">
        <f>(COUNTIFS(Content!B:B,"="&amp;A9,Content!I:I,"="&amp;$C$5, Content!J:J, "&gt;="&amp;$H$1, Content!J:J, "&lt;="&amp;$H$2))</f>
        <v>0</v>
      </c>
      <c r="D9" s="17">
        <f>(COUNTIFS(Content!B:B,"="&amp;A9,Content!I:I,"="&amp;$D$5, Content!J:J, "&gt;="&amp;$H$1, Content!J:J, "&lt;="&amp;$H$2))</f>
        <v>0</v>
      </c>
      <c r="E9">
        <f>SUM(Table1[[#This Row],[External]:[RAS]])</f>
        <v>35</v>
      </c>
      <c r="G9" s="19" t="s">
        <v>1293</v>
      </c>
      <c r="H9">
        <f>COUNTIFS(Content!J:J,"&gt;=12/1/2024",Content!J:J,"&lt;=12/31/2024", Content!I:I,"="&amp;'Analysis Start-End Date'!H$5)</f>
        <v>16</v>
      </c>
      <c r="I9">
        <f>COUNTIFS(Content!J:J,"&gt;=12/1/2024",Content!J:J,"&lt;=12/31/2024", Content!I:I,"="&amp;'Analysis Start-End Date'!I$5)</f>
        <v>3</v>
      </c>
      <c r="J9">
        <f>COUNTIFS(Content!J:J,"&gt;=12/1/2024",Content!J:J,"&lt;=12/31/2024", Content!$I:$I,"="&amp;'Analysis Start-End Date'!J$5)</f>
        <v>9</v>
      </c>
      <c r="K9">
        <f>COUNTIFS(Content!J:J,"&gt;=12/1/2024",Content!J:J,"&lt;=12/31/2024")</f>
        <v>28</v>
      </c>
    </row>
    <row r="10" spans="1:11" x14ac:dyDescent="0.35">
      <c r="A10" t="s">
        <v>79</v>
      </c>
      <c r="B10" s="17">
        <f>(COUNTIFS(Content!B:B,"="&amp;$A10,Content!I:I,"="&amp;$B$5, Content!J:J, "&gt;="&amp;$H$1, Content!J:J, "&lt;="&amp;$H$2))</f>
        <v>0</v>
      </c>
      <c r="C10" s="17">
        <f>(COUNTIFS(Content!B:B,"="&amp;A10,Content!I:I,"="&amp;$C$5, Content!J:J, "&gt;="&amp;$H$1, Content!J:J, "&lt;="&amp;$H$2))</f>
        <v>7</v>
      </c>
      <c r="D10" s="17">
        <f>(COUNTIFS(Content!B:B,"="&amp;A10,Content!I:I,"="&amp;$D$5, Content!J:J, "&gt;="&amp;$H$1, Content!J:J, "&lt;="&amp;$H$2))</f>
        <v>23</v>
      </c>
      <c r="E10">
        <f>SUM(Table1[[#This Row],[External]:[RAS]])</f>
        <v>30</v>
      </c>
      <c r="G10" s="21" t="s">
        <v>1294</v>
      </c>
      <c r="H10">
        <f>COUNTIFS(Content!J:J,"&gt;=1/1/2025",Content!J:J,"&lt;=1/31/2025", Content!I:I,"="&amp;'Analysis Start-End Date'!H$5)</f>
        <v>29</v>
      </c>
      <c r="I10">
        <f>COUNTIFS(Content!J:J,"&gt;=1/1/2025",Content!J:J,"&lt;=1/31/2025", Content!I:I,"="&amp;'Analysis Start-End Date'!I$5)</f>
        <v>0</v>
      </c>
      <c r="J10">
        <f>COUNTIFS(Content!J:J,"&gt;=1/1/2025",Content!J:J,"&lt;=1/31/2025", Content!$I:$I,"="&amp;'Analysis Start-End Date'!J$5)</f>
        <v>3</v>
      </c>
      <c r="K10">
        <f>COUNTIFS(Content!J:J,"&gt;=1/1/2025",Content!J:J,"&lt;=1/31/2025")</f>
        <v>32</v>
      </c>
    </row>
    <row r="11" spans="1:11" x14ac:dyDescent="0.35">
      <c r="A11" t="s">
        <v>129</v>
      </c>
      <c r="B11" s="17">
        <f>(COUNTIFS(Content!B:B,"="&amp;$A11,Content!I:I,"="&amp;$B$5, Content!J:J, "&gt;="&amp;$H$1, Content!J:J, "&lt;="&amp;$H$2))</f>
        <v>12</v>
      </c>
      <c r="C11" s="17">
        <f>(COUNTIFS(Content!B:B,"="&amp;A11,Content!I:I,"="&amp;$C$5, Content!J:J, "&gt;="&amp;$H$1, Content!J:J, "&lt;="&amp;$H$2))</f>
        <v>0</v>
      </c>
      <c r="D11" s="17">
        <f>(COUNTIFS(Content!B:B,"="&amp;A11,Content!I:I,"="&amp;$D$5, Content!J:J, "&gt;="&amp;$H$1, Content!J:J, "&lt;="&amp;$H$2))</f>
        <v>16</v>
      </c>
      <c r="E11">
        <f>SUM(Table1[[#This Row],[External]:[RAS]])</f>
        <v>28</v>
      </c>
      <c r="G11" s="21" t="s">
        <v>1295</v>
      </c>
      <c r="H11">
        <f>COUNTIFS(Content!$J:$J,"&gt;=2/1/2025",Content!$J:$J,"&lt;=2/28/2025", Content!I:I, "="&amp;H5)</f>
        <v>22</v>
      </c>
      <c r="I11">
        <f>COUNTIFS(Content!$J:$J,"&gt;=2/1/2025",Content!$J:$J,"&lt;=2/28/2025", Content!I:I,"="&amp;'Analysis Start-End Date'!I$5)</f>
        <v>1</v>
      </c>
      <c r="J11">
        <f>COUNTIFS(Content!J:J,"&gt;=2/1/2025",Content!J:J,"&lt;=2/28/2025", Content!$I:$I,"="&amp;'Analysis Start-End Date'!J$5)</f>
        <v>8</v>
      </c>
      <c r="K11">
        <f>COUNTIFS(Content!$J:$J,"&gt;=2/1/2025",Content!$J:$J,"&lt;=2/28/2025")</f>
        <v>31</v>
      </c>
    </row>
    <row r="12" spans="1:11" x14ac:dyDescent="0.35">
      <c r="A12" s="5" t="s">
        <v>265</v>
      </c>
      <c r="B12" s="17">
        <f>(COUNTIFS(Content!B:B,"="&amp;$A12,Content!I:I,"="&amp;$B$5, Content!J:J, "&gt;="&amp;$H$1, Content!J:J, "&lt;="&amp;$H$2))</f>
        <v>15</v>
      </c>
      <c r="C12" s="17">
        <f>(COUNTIFS(Content!B:B,"="&amp;A12,Content!I:I,"="&amp;$C$5, Content!J:J, "&gt;="&amp;$H$1, Content!J:J, "&lt;="&amp;$H$2))</f>
        <v>0</v>
      </c>
      <c r="D12" s="17">
        <f>(COUNTIFS(Content!B:B,"="&amp;A12,Content!I:I,"="&amp;$D$5, Content!J:J, "&gt;="&amp;$H$1, Content!J:J, "&lt;="&amp;$H$2))</f>
        <v>0</v>
      </c>
      <c r="E12">
        <f>SUM(Table1[[#This Row],[External]:[RAS]])</f>
        <v>15</v>
      </c>
      <c r="G12" s="21" t="s">
        <v>1296</v>
      </c>
      <c r="H12">
        <f>COUNTIFS(Content!J:J,"&gt;=3/1/2025",Content!J:J,"&lt;=3/31/2025", Content!I:I, "="&amp;H5)</f>
        <v>25</v>
      </c>
      <c r="I12">
        <f>COUNTIFS(Content!J:J,"&gt;=3/1/2025",Content!J:J,"&lt;=3/31/2025", Content!I:I,"="&amp;'Analysis Start-End Date'!I$5)</f>
        <v>4</v>
      </c>
      <c r="J12">
        <f>COUNTIFS(Content!J:J,"&gt;=3/1/2025",Content!J:J,"&lt;=3/31/2025", Content!$I:$I,"="&amp;'Analysis Start-End Date'!J$5)</f>
        <v>6</v>
      </c>
      <c r="K12">
        <f>COUNTIFS(Content!J:J,"&gt;=3/1/2025",Content!J:J,"&lt;=3/31/2025")</f>
        <v>35</v>
      </c>
    </row>
    <row r="13" spans="1:11" x14ac:dyDescent="0.35">
      <c r="A13" s="5" t="s">
        <v>221</v>
      </c>
      <c r="B13" s="17">
        <f>(COUNTIFS(Content!B:B,"="&amp;$A13,Content!I:I,"="&amp;$B$5, Content!J:J, "&gt;="&amp;$H$1, Content!J:J, "&lt;="&amp;$H$2))</f>
        <v>0</v>
      </c>
      <c r="C13" s="17">
        <f>(COUNTIFS(Content!B:B,"="&amp;A13,Content!I:I,"="&amp;$C$5, Content!J:J, "&gt;="&amp;$H$1, Content!J:J, "&lt;="&amp;$H$2))</f>
        <v>0</v>
      </c>
      <c r="D13" s="17">
        <f>(COUNTIFS(Content!B:B,"="&amp;A13,Content!I:I,"="&amp;$D$5, Content!J:J, "&gt;="&amp;$H$1, Content!J:J, "&lt;="&amp;$H$2))</f>
        <v>20</v>
      </c>
      <c r="E13">
        <f>SUM(Table1[[#This Row],[External]:[RAS]])</f>
        <v>20</v>
      </c>
      <c r="G13" s="21" t="s">
        <v>1297</v>
      </c>
      <c r="H13">
        <f>COUNTIFS(Content!J:J,"&gt;=4/1/2025",Content!J:J,"&lt;=4/30/2025", Content!I:I, "="&amp;H5)</f>
        <v>29</v>
      </c>
      <c r="I13">
        <f>COUNTIFS(Content!J:J,"&gt;=4/1/2025",Content!J:J,"&lt;=4/30/2025", Content!I:I,"="&amp;'Analysis Start-End Date'!I$5)</f>
        <v>0</v>
      </c>
      <c r="J13">
        <f>COUNTIFS(Content!J:J,"&gt;=4/1/2025",Content!J:J,"&lt;=4/30/2025", Content!$I:$I,"="&amp;'Analysis Start-End Date'!J$5)</f>
        <v>10</v>
      </c>
      <c r="K13">
        <f>COUNTIFS(Content!J:J,"&gt;=4/1/2025",Content!J:J,"&lt;=4/30/2025")</f>
        <v>39</v>
      </c>
    </row>
    <row r="14" spans="1:11" x14ac:dyDescent="0.35">
      <c r="A14" t="s">
        <v>70</v>
      </c>
      <c r="B14" s="17">
        <f>(COUNTIFS(Content!B:B,"="&amp;$A14,Content!I:I,"="&amp;$B$5, Content!J:J, "&gt;="&amp;$H$1, Content!J:J, "&lt;="&amp;$H$2))</f>
        <v>10</v>
      </c>
      <c r="C14" s="17">
        <f>(COUNTIFS(Content!B:B,"="&amp;A14,Content!I:I,"="&amp;$C$5, Content!J:J, "&gt;="&amp;$H$1, Content!J:J, "&lt;="&amp;$H$2))</f>
        <v>0</v>
      </c>
      <c r="D14" s="17">
        <f>(COUNTIFS(Content!B:B,"="&amp;A14,Content!I:I,"="&amp;$D$5, Content!J:J, "&gt;="&amp;$H$1, Content!J:J, "&lt;="&amp;$H$2))</f>
        <v>0</v>
      </c>
      <c r="E14">
        <f>SUM(Table1[[#This Row],[External]:[RAS]])</f>
        <v>10</v>
      </c>
      <c r="G14" s="21" t="s">
        <v>1298</v>
      </c>
      <c r="H14">
        <f>COUNTIFS(Content!J:J,"&gt;=5/1/2025",Content!J:J,"&lt;=5/31/2025", Content!I:I, "="&amp;H5)</f>
        <v>25</v>
      </c>
      <c r="I14">
        <f>COUNTIFS(Content!J:J,"&gt;=5/1/2025",Content!J:J,"&lt;=5/31/2025", Content!I:I,"="&amp;'Analysis Start-End Date'!I$5)</f>
        <v>1</v>
      </c>
      <c r="J14">
        <f>COUNTIFS(Content!J:J,"&gt;=5/1/2025",Content!J:J,"&lt;=5/31/2025", Content!$I:$I,"="&amp;'Analysis Start-End Date'!J$5)</f>
        <v>10</v>
      </c>
      <c r="K14">
        <f>COUNTIFS(Content!J:J,"&gt;=5/1/2025",Content!J:J,"&lt;=5/31/2025")</f>
        <v>36</v>
      </c>
    </row>
    <row r="15" spans="1:11" x14ac:dyDescent="0.35">
      <c r="A15" t="s">
        <v>210</v>
      </c>
      <c r="B15" s="17">
        <f>(COUNTIFS(Content!B:B,"="&amp;$A15,Content!I:I,"="&amp;$B$5, Content!J:J, "&gt;="&amp;$H$1, Content!J:J, "&lt;="&amp;$H$2))</f>
        <v>9</v>
      </c>
      <c r="C15" s="17">
        <f>(COUNTIFS(Content!B:B,"="&amp;A15,Content!I:I,"="&amp;$C$5, Content!J:J, "&gt;="&amp;$H$1, Content!J:J, "&lt;="&amp;$H$2))</f>
        <v>0</v>
      </c>
      <c r="D15" s="17">
        <f>(COUNTIFS(Content!B:B,"="&amp;A15,Content!I:I,"="&amp;$D$5, Content!J:J, "&gt;="&amp;$H$1, Content!J:J, "&lt;="&amp;$H$2))</f>
        <v>0</v>
      </c>
      <c r="E15">
        <f>SUM(Table1[[#This Row],[External]:[RAS]])</f>
        <v>9</v>
      </c>
      <c r="G15" s="21" t="s">
        <v>1299</v>
      </c>
      <c r="H15">
        <f>COUNTIFS(Content!J:J,"&gt;=6/1/2025",Content!J:J,"&lt;=6/30/2025", Content!I:I, "="&amp;H5)</f>
        <v>22</v>
      </c>
      <c r="I15">
        <f>COUNTIFS(Content!J:J,"&gt;=6/1/2025",Content!J:J,"&lt;=6/30/2025", Content!I:I,"="&amp;'Analysis Start-End Date'!I$5)</f>
        <v>0</v>
      </c>
      <c r="J15">
        <f>COUNTIFS(Content!J:J,"&gt;=6/1/2025",Content!J:J,"&lt;=6/30/2025", Content!$I:$I,"="&amp;'Analysis Start-End Date'!J$5)</f>
        <v>9</v>
      </c>
      <c r="K15">
        <f>COUNTIFS(Content!J:J,"&gt;=6/1/2025",Content!J:J,"&lt;=6/30/2025")</f>
        <v>31</v>
      </c>
    </row>
    <row r="16" spans="1:11" x14ac:dyDescent="0.35">
      <c r="A16" t="s">
        <v>374</v>
      </c>
      <c r="B16" s="17">
        <f>(COUNTIFS(Content!B:B,"="&amp;$A16,Content!I:I,"="&amp;$B$5, Content!J:J, "&gt;="&amp;$H$1, Content!J:J, "&lt;="&amp;$H$2))</f>
        <v>0</v>
      </c>
      <c r="C16" s="17">
        <f>(COUNTIFS(Content!B:B,"="&amp;A16,Content!I:I,"="&amp;$C$5, Content!J:J, "&gt;="&amp;$H$1, Content!J:J, "&lt;="&amp;$H$2))</f>
        <v>0</v>
      </c>
      <c r="D16" s="17">
        <f>(COUNTIFS(Content!B:B,"="&amp;A16,Content!I:I,"="&amp;$D$5, Content!J:J, "&gt;="&amp;$H$1, Content!J:J, "&lt;="&amp;$H$2))</f>
        <v>5</v>
      </c>
      <c r="E16">
        <f>SUM(Table1[[#This Row],[External]:[RAS]])</f>
        <v>5</v>
      </c>
      <c r="G16" s="21" t="s">
        <v>1300</v>
      </c>
      <c r="H16">
        <f>COUNTIFS(Content!J:J,"&gt;=7/1/2025",Content!J:J,"&lt;=7/31/2025", Content!I:I, "="&amp;H5)</f>
        <v>24</v>
      </c>
      <c r="I16">
        <f>COUNTIFS(Content!J:J,"&gt;=7/1/2025",Content!J:J,"&lt;=7/31/2025", Content!I:I,"="&amp;'Analysis Start-End Date'!I$5)</f>
        <v>0</v>
      </c>
      <c r="J16">
        <f>COUNTIFS(Content!J:J,"&gt;=7/1/2025",Content!J:J,"&lt;=7/31/2025", Content!$I:$I,"="&amp;'Analysis Start-End Date'!J$5)</f>
        <v>6</v>
      </c>
      <c r="K16">
        <f>COUNTIFS(Content!J:J,"&gt;=7/1/2025",Content!J:J,"&lt;=7/31/2025")</f>
        <v>30</v>
      </c>
    </row>
    <row r="17" spans="1:11" x14ac:dyDescent="0.35">
      <c r="A17" t="s">
        <v>1301</v>
      </c>
      <c r="B17" s="17">
        <f>(COUNTIFS(Content!B:B,"="&amp;$A17,Content!I:I,"="&amp;$B$5, Content!J:J, "&gt;="&amp;$H$1, Content!J:J, "&lt;="&amp;$H$2))</f>
        <v>0</v>
      </c>
      <c r="C17" s="17">
        <f>(COUNTIFS(Content!B:B,"="&amp;A17,Content!I:I,"="&amp;$C$5, Content!J:J, "&gt;="&amp;$H$1, Content!J:J, "&lt;="&amp;$H$2))</f>
        <v>0</v>
      </c>
      <c r="D17" s="17">
        <f>(COUNTIFS(Content!B:B,"="&amp;A17,Content!I:I,"="&amp;$D$5, Content!J:J, "&gt;="&amp;$H$1, Content!J:J, "&lt;="&amp;$H$2))</f>
        <v>0</v>
      </c>
      <c r="E17">
        <f>SUM(Table1[[#This Row],[External]:[RAS]])</f>
        <v>0</v>
      </c>
      <c r="G17" s="21" t="s">
        <v>1302</v>
      </c>
      <c r="H17">
        <f>COUNTIFS(Content!J:J,"&gt;=8/1/2025",Content!J:J,"&lt;=8/31/2025", Content!I:I, "="&amp;H5)</f>
        <v>21</v>
      </c>
      <c r="I17">
        <f>COUNTIFS(Content!J:J,"&gt;=8/1/2025",Content!J:J,"&lt;=8/31/2025", Content!I:I,"="&amp;'Analysis Start-End Date'!I$5)</f>
        <v>0</v>
      </c>
      <c r="J17">
        <f>COUNTIFS(Content!J:J,"&gt;=8/1/2025",Content!J:J,"&lt;=8/31/2025", Content!$I:$I,"="&amp;'Analysis Start-End Date'!J$5)</f>
        <v>4</v>
      </c>
      <c r="K17">
        <f>COUNTIFS(Content!J:J,"&gt;=8/1/2025",Content!J:J,"&lt;=8/31/2025")</f>
        <v>25</v>
      </c>
    </row>
    <row r="18" spans="1:11" x14ac:dyDescent="0.35">
      <c r="A18" t="s">
        <v>606</v>
      </c>
      <c r="B18" s="17">
        <f>(COUNTIFS(Content!B:B,"="&amp;$A18,Content!I:I,"="&amp;$B$5, Content!J:J, "&gt;="&amp;$H$1, Content!J:J, "&lt;="&amp;$H$2))</f>
        <v>0</v>
      </c>
      <c r="C18" s="17">
        <f>(COUNTIFS(Content!B:B,"="&amp;A18,Content!I:I,"="&amp;$C$5, Content!J:J, "&gt;="&amp;$H$1, Content!J:J, "&lt;="&amp;$H$2))</f>
        <v>0</v>
      </c>
      <c r="D18" s="17">
        <f>(COUNTIFS(Content!B:B,"="&amp;A18,Content!I:I,"="&amp;$D$5, Content!J:J, "&gt;="&amp;$H$1, Content!J:J, "&lt;="&amp;$H$2))</f>
        <v>3</v>
      </c>
      <c r="E18">
        <f>SUM(Table1[[#This Row],[External]:[RAS]])</f>
        <v>3</v>
      </c>
      <c r="G18" s="21" t="s">
        <v>1303</v>
      </c>
      <c r="H18">
        <f>COUNTIFS(Content!J:J,"&gt;=9/1/2025",Content!J:J,"&lt;=9/30/2025", Content!I:I, "="&amp;H5)</f>
        <v>24</v>
      </c>
      <c r="I18">
        <f>COUNTIFS(Content!J:J,"&gt;=9/1/2025",Content!J:J,"&lt;=9/30/2025", Content!I:I,"="&amp;'Analysis Start-End Date'!I$5)</f>
        <v>1</v>
      </c>
      <c r="J18">
        <f>COUNTIFS(Content!J:J,"&gt;=9/1/2025",Content!J:J,"&lt;=9/30/2025", Content!$I:$I,"="&amp;'Analysis Start-End Date'!J$5)</f>
        <v>12</v>
      </c>
      <c r="K18">
        <f>COUNTIFS(Content!J:J,"&gt;=9/1/2025",Content!J:J,"&lt;=9/30/2025")</f>
        <v>37</v>
      </c>
    </row>
    <row r="19" spans="1:11" x14ac:dyDescent="0.35">
      <c r="A19" t="s">
        <v>760</v>
      </c>
      <c r="B19" s="17">
        <f>(COUNTIFS(Content!B:B,"="&amp;$A19,Content!I:I,"="&amp;$B$5, Content!J:J, "&gt;="&amp;$H$1, Content!J:J, "&lt;="&amp;$H$2))</f>
        <v>0</v>
      </c>
      <c r="C19" s="17">
        <f>(COUNTIFS(Content!B:B,"="&amp;A19,Content!I:I,"="&amp;$C$5, Content!J:J, "&gt;="&amp;$H$1, Content!J:J, "&lt;="&amp;$H$2))</f>
        <v>0</v>
      </c>
      <c r="D19" s="17">
        <f>(COUNTIFS(Content!B:B,"="&amp;A19,Content!I:I,"="&amp;$D$5, Content!J:J, "&gt;="&amp;$H$1, Content!J:J, "&lt;="&amp;$H$2))</f>
        <v>3</v>
      </c>
      <c r="E19">
        <f>SUM(Table1[[#This Row],[External]:[RAS]])</f>
        <v>3</v>
      </c>
      <c r="G19" s="21" t="s">
        <v>1304</v>
      </c>
      <c r="H19">
        <f>COUNTIFS(Content!J:J,"&gt;=10/1/2025",Content!J:J,"&lt;=10/31/2025", Content!I:I, "="&amp;H5)</f>
        <v>24</v>
      </c>
      <c r="I19">
        <f>COUNTIFS(Content!J:J,"&gt;=10/1/2025",Content!J:J,"&lt;=10/31/2025", Content!I:I,"="&amp;'Analysis Start-End Date'!I$5)</f>
        <v>2</v>
      </c>
      <c r="J19">
        <f>COUNTIFS(Content!J:J,"&gt;=10/1/2025",Content!J:J,"&lt;=10/31/2025", Content!$I:$I,"="&amp;'Analysis Start-End Date'!J$5)</f>
        <v>22</v>
      </c>
      <c r="K19">
        <f>COUNTIFS(Content!J:J,"&gt;=10/1/2025",Content!J:J,"&lt;=10/31/2025")</f>
        <v>48</v>
      </c>
    </row>
    <row r="20" spans="1:11" x14ac:dyDescent="0.35">
      <c r="A20" t="s">
        <v>216</v>
      </c>
      <c r="B20" s="17">
        <f>(COUNTIFS(Content!B:B,"="&amp;$A20,Content!I:I,"="&amp;$B$5, Content!J:J, "&gt;="&amp;$H$1, Content!J:J, "&lt;="&amp;$H$2))</f>
        <v>0</v>
      </c>
      <c r="C20" s="17">
        <f>(COUNTIFS(Content!B:B,"="&amp;A20,Content!I:I,"="&amp;$C$5, Content!J:J, "&gt;="&amp;$H$1, Content!J:J, "&lt;="&amp;$H$2))</f>
        <v>0</v>
      </c>
      <c r="D20" s="17">
        <f>(COUNTIFS(Content!B:B,"="&amp;A20,Content!I:I,"="&amp;$D$5, Content!J:J, "&gt;="&amp;$H$1, Content!J:J, "&lt;="&amp;$H$2))</f>
        <v>6</v>
      </c>
      <c r="E20">
        <f>SUM(Table1[[#This Row],[External]:[RAS]])</f>
        <v>6</v>
      </c>
      <c r="G20" s="21" t="s">
        <v>1305</v>
      </c>
      <c r="H20">
        <f>COUNTIFS(Content!J:J,"&gt;=11/1/2025",Content!J:J,"&lt;=11/30/2025", Content!I:I,"="&amp;'Analysis Start-End Date'!H$5)</f>
        <v>28</v>
      </c>
      <c r="I20">
        <f>COUNTIFS(Content!J:J,"&gt;=11/1/2025",Content!J:J,"&lt;=11/30/2025", Content!I:I,"="&amp;'Analysis Start-End Date'!I$5)</f>
        <v>1</v>
      </c>
      <c r="J20">
        <f>COUNTIFS(Content!J:J,"&gt;=11/1/2025",Content!J:J,"&lt;=11/30/2025", Content!$I:$I,"="&amp;'Analysis Start-End Date'!J$5)</f>
        <v>5</v>
      </c>
      <c r="K20">
        <f>COUNTIFS(Content!J:J,"&gt;=11/1/2025",Content!J:J,"&lt;=11/30/2025")</f>
        <v>34</v>
      </c>
    </row>
    <row r="21" spans="1:11" x14ac:dyDescent="0.35">
      <c r="A21" t="s">
        <v>194</v>
      </c>
      <c r="B21" s="17">
        <f>(COUNTIFS(Content!B:B,"="&amp;$A21,Content!I:I,"="&amp;$B$5, Content!J:J, "&gt;="&amp;$H$1, Content!J:J, "&lt;="&amp;$H$2))</f>
        <v>1</v>
      </c>
      <c r="C21" s="17">
        <f>(COUNTIFS(Content!B:B,"="&amp;A21,Content!I:I,"="&amp;$C$5, Content!J:J, "&gt;="&amp;$H$1, Content!J:J, "&lt;="&amp;$H$2))</f>
        <v>0</v>
      </c>
      <c r="D21" s="17">
        <f>(COUNTIFS(Content!B:B,"="&amp;A21,Content!I:I,"="&amp;$D$5, Content!J:J, "&gt;="&amp;$H$1, Content!J:J, "&lt;="&amp;$H$2))</f>
        <v>2</v>
      </c>
      <c r="E21">
        <f>SUM(Table1[[#This Row],[External]:[RAS]])</f>
        <v>3</v>
      </c>
      <c r="G21" s="21" t="s">
        <v>1306</v>
      </c>
      <c r="H21">
        <f>COUNTIFS(Content!J:J,"&gt;=12/1/2025",Content!J:J,"&lt;=12/31/2025", Content!I:I,"="&amp;'Analysis Start-End Date'!H$5)</f>
        <v>16</v>
      </c>
      <c r="I21">
        <f>COUNTIFS(Content!J:J,"&gt;=12/1/2025",Content!J:J,"&lt;=12/31/2025", Content!I:I,"="&amp;'Analysis Start-End Date'!I$5)</f>
        <v>1</v>
      </c>
      <c r="J21">
        <f>COUNTIFS(Content!J:J,"&gt;=12/1/2025",Content!J:J,"&lt;=12/31/2025", Content!$I:$I,"="&amp;'Analysis Start-End Date'!J$5)</f>
        <v>3</v>
      </c>
      <c r="K21">
        <f>COUNTIFS(Content!J:J,"&gt;=12/1/2025",Content!J:J,"&lt;=12/31/2025")</f>
        <v>20</v>
      </c>
    </row>
    <row r="22" spans="1:11" x14ac:dyDescent="0.35">
      <c r="A22" t="s">
        <v>891</v>
      </c>
      <c r="B22" s="17">
        <f>(COUNTIFS(Content!B:B,"="&amp;$A22,Content!I:I,"="&amp;$B$5, Content!J:J, "&gt;="&amp;$H$1, Content!J:J, "&lt;="&amp;$H$2))</f>
        <v>1</v>
      </c>
      <c r="C22" s="17">
        <f>(COUNTIFS(Content!B:B,"="&amp;A22,Content!I:I,"="&amp;$C$5, Content!J:J, "&gt;="&amp;$H$1, Content!J:J, "&lt;="&amp;$H$2))</f>
        <v>0</v>
      </c>
      <c r="D22" s="17">
        <f>(COUNTIFS(Content!B:B,"="&amp;A22,Content!I:I,"="&amp;$D$5, Content!J:J, "&gt;="&amp;$H$1, Content!J:J, "&lt;="&amp;$H$2))</f>
        <v>1</v>
      </c>
      <c r="E22">
        <f>SUM(Table1[[#This Row],[External]:[RAS]])</f>
        <v>2</v>
      </c>
    </row>
    <row r="23" spans="1:11" x14ac:dyDescent="0.35">
      <c r="A23" t="s">
        <v>915</v>
      </c>
      <c r="B23" s="17">
        <f>(COUNTIFS(Content!B:B,"="&amp;$A23,Content!I:I,"="&amp;$B$5, Content!J:J, "&gt;="&amp;$H$1, Content!J:J, "&lt;="&amp;$H$2))</f>
        <v>1</v>
      </c>
      <c r="C23" s="17">
        <f>(COUNTIFS(Content!B:B,"="&amp;A23,Content!I:I,"="&amp;$C$5, Content!J:J, "&gt;="&amp;$H$1, Content!J:J, "&lt;="&amp;$H$2))</f>
        <v>0</v>
      </c>
      <c r="D23" s="17">
        <f>(COUNTIFS(Content!B:B,"="&amp;A23,Content!I:I,"="&amp;$D$5, Content!J:J, "&gt;="&amp;$H$1, Content!J:J, "&lt;="&amp;$H$2))</f>
        <v>1</v>
      </c>
      <c r="E23">
        <f>SUM(Table1[[#This Row],[External]:[RAS]])</f>
        <v>2</v>
      </c>
    </row>
    <row r="24" spans="1:11" x14ac:dyDescent="0.35">
      <c r="A24" t="s">
        <v>920</v>
      </c>
      <c r="B24" s="17">
        <f>(COUNTIFS(Content!B:B,"="&amp;$A24,Content!I:I,"="&amp;$B$5, Content!J:J, "&gt;="&amp;$H$1, Content!J:J, "&lt;="&amp;$H$2))</f>
        <v>1</v>
      </c>
      <c r="C24" s="17">
        <f>(COUNTIFS(Content!B:B,"="&amp;A24,Content!I:I,"="&amp;$C$5, Content!J:J, "&gt;="&amp;$H$1, Content!J:J, "&lt;="&amp;$H$2))</f>
        <v>0</v>
      </c>
      <c r="D24" s="17">
        <f>(COUNTIFS(Content!B:B,"="&amp;A24,Content!I:I,"="&amp;$D$5, Content!J:J, "&gt;="&amp;$H$1, Content!J:J, "&lt;="&amp;$H$2))</f>
        <v>0</v>
      </c>
      <c r="E24">
        <f>SUM(Table1[[#This Row],[External]:[RAS]])</f>
        <v>1</v>
      </c>
    </row>
    <row r="25" spans="1:11" x14ac:dyDescent="0.35">
      <c r="A25" t="s">
        <v>1307</v>
      </c>
      <c r="B25" s="17">
        <f>(COUNTIFS(Content!B:B,"="&amp;$A25,Content!I:I,"="&amp;$B$5, Content!J:J, "&gt;="&amp;$H$1, Content!J:J, "&lt;="&amp;$H$2))</f>
        <v>0</v>
      </c>
      <c r="C25" s="17">
        <f>(COUNTIFS(Content!B:B,"="&amp;A25,Content!I:I,"="&amp;$C$5, Content!J:J, "&gt;="&amp;$H$1, Content!J:J, "&lt;="&amp;$H$2))</f>
        <v>0</v>
      </c>
      <c r="D25" s="17">
        <f>(COUNTIFS(Content!B:B,"="&amp;A25,Content!I:I,"="&amp;$D$5, Content!J:J, "&gt;="&amp;$H$1, Content!J:J, "&lt;="&amp;$H$2))</f>
        <v>0</v>
      </c>
      <c r="E25">
        <f>SUM(Table1[[#This Row],[External]:[RAS]])</f>
        <v>0</v>
      </c>
    </row>
    <row r="26" spans="1:11" x14ac:dyDescent="0.35">
      <c r="A26" t="s">
        <v>85</v>
      </c>
      <c r="B26" s="17">
        <f>(COUNTIFS(Content!B:B,"="&amp;$A26,Content!I:I,"="&amp;$B$5, Content!J:J, "&gt;="&amp;$H$1, Content!J:J, "&lt;="&amp;$H$2))</f>
        <v>1</v>
      </c>
      <c r="C26" s="17">
        <f>(COUNTIFS(Content!B:B,"="&amp;A26,Content!I:I,"="&amp;$C$5, Content!J:J, "&gt;="&amp;$H$1, Content!J:J, "&lt;="&amp;$H$2))</f>
        <v>0</v>
      </c>
      <c r="D26" s="17">
        <f>(COUNTIFS(Content!B:B,"="&amp;A26,Content!I:I,"="&amp;$D$5, Content!J:J, "&gt;="&amp;$H$1, Content!J:J, "&lt;="&amp;$H$2))</f>
        <v>7</v>
      </c>
      <c r="E26">
        <f>SUM(Table1[[#This Row],[External]:[RAS]])</f>
        <v>8</v>
      </c>
    </row>
    <row r="27" spans="1:11" x14ac:dyDescent="0.35">
      <c r="A27" t="s">
        <v>1308</v>
      </c>
      <c r="B27" s="17">
        <f>(COUNTIFS(Content!B:B,"="&amp;$A27,Content!I:I,"="&amp;$B$5, Content!J:J, "&gt;="&amp;$H$1, Content!J:J, "&lt;="&amp;$H$2))</f>
        <v>0</v>
      </c>
      <c r="C27" s="17">
        <f>(COUNTIFS(Content!B:B,"="&amp;A27,Content!I:I,"="&amp;$C$5, Content!J:J, "&gt;="&amp;$H$1, Content!J:J, "&lt;="&amp;$H$2))</f>
        <v>0</v>
      </c>
      <c r="D27" s="17">
        <f>(COUNTIFS(Content!B:B,"="&amp;A27,Content!I:I,"="&amp;$D$5, Content!J:J, "&gt;="&amp;$H$1, Content!J:J, "&lt;="&amp;$H$2))</f>
        <v>0</v>
      </c>
      <c r="E27">
        <f>SUM(Table1[[#This Row],[External]:[RAS]])</f>
        <v>0</v>
      </c>
    </row>
    <row r="28" spans="1:11" x14ac:dyDescent="0.35">
      <c r="A28" t="s">
        <v>1309</v>
      </c>
      <c r="B28" s="17">
        <f>(COUNTIFS(Content!B:B,"="&amp;$A28,Content!I:I,"="&amp;$B$5, Content!J:J, "&gt;="&amp;$H$1, Content!J:J, "&lt;="&amp;$H$2))</f>
        <v>0</v>
      </c>
      <c r="C28" s="17">
        <f>(COUNTIFS(Content!B:B,"="&amp;A28,Content!I:I,"="&amp;$C$5, Content!J:J, "&gt;="&amp;$H$1, Content!J:J, "&lt;="&amp;$H$2))</f>
        <v>0</v>
      </c>
      <c r="D28" s="17">
        <f>(COUNTIFS(Content!B:B,"="&amp;A28,Content!I:I,"="&amp;$D$5, Content!J:J, "&gt;="&amp;$H$1, Content!J:J, "&lt;="&amp;$H$2))</f>
        <v>0</v>
      </c>
      <c r="E28">
        <f>SUM(Table1[[#This Row],[External]:[RAS]])</f>
        <v>0</v>
      </c>
    </row>
    <row r="29" spans="1:11" x14ac:dyDescent="0.35">
      <c r="A29" t="s">
        <v>1310</v>
      </c>
      <c r="B29" s="17">
        <f>(COUNTIFS(Content!B:B,"="&amp;$A29,Content!I:I,"="&amp;$B$5, Content!J:J, "&gt;="&amp;$H$1, Content!J:J, "&lt;="&amp;$H$2))</f>
        <v>0</v>
      </c>
      <c r="C29" s="17">
        <f>(COUNTIFS(Content!B:B,"="&amp;A29,Content!I:I,"="&amp;$C$5, Content!J:J, "&gt;="&amp;$H$1, Content!J:J, "&lt;="&amp;$H$2))</f>
        <v>0</v>
      </c>
      <c r="D29" s="17">
        <f>(COUNTIFS(Content!B:B,"="&amp;A29,Content!I:I,"="&amp;$D$5, Content!J:J, "&gt;="&amp;$H$1, Content!J:J, "&lt;="&amp;$H$2))</f>
        <v>0</v>
      </c>
      <c r="E29">
        <f>SUM(Table1[[#This Row],[External]:[RAS]])</f>
        <v>0</v>
      </c>
    </row>
    <row r="30" spans="1:11" x14ac:dyDescent="0.35">
      <c r="A30" s="16" t="s">
        <v>1311</v>
      </c>
      <c r="B30" s="16">
        <f>SUM(B6:B29)</f>
        <v>368</v>
      </c>
      <c r="C30" s="16">
        <f>SUM(C6:C29)</f>
        <v>16</v>
      </c>
      <c r="D30" s="16">
        <f>SUM(D6:D29)</f>
        <v>142</v>
      </c>
      <c r="E30" s="16">
        <f>SUM(E6:E29)</f>
        <v>526</v>
      </c>
    </row>
    <row r="31" spans="1:11" x14ac:dyDescent="0.35">
      <c r="A31" s="16" t="s">
        <v>1312</v>
      </c>
      <c r="B31" s="22">
        <f>B30/$E30</f>
        <v>0.69961977186311786</v>
      </c>
      <c r="C31" s="22">
        <f>C30/$E30</f>
        <v>3.0418250950570342E-2</v>
      </c>
      <c r="D31" s="22">
        <f>D30/$E30</f>
        <v>0.26996197718631176</v>
      </c>
      <c r="E31" s="22">
        <f>E30/$E30</f>
        <v>1</v>
      </c>
    </row>
    <row r="33" spans="1:20" x14ac:dyDescent="0.35">
      <c r="A33" s="16" t="s">
        <v>1313</v>
      </c>
      <c r="G33" s="16" t="s">
        <v>1314</v>
      </c>
      <c r="L33" s="16" t="s">
        <v>1314</v>
      </c>
      <c r="P33" t="s">
        <v>1315</v>
      </c>
    </row>
    <row r="34" spans="1:20" ht="31.5" customHeight="1" x14ac:dyDescent="0.35">
      <c r="A34" s="20" t="s">
        <v>1316</v>
      </c>
      <c r="B34" s="18" t="s">
        <v>1288</v>
      </c>
      <c r="C34" s="18" t="s">
        <v>1317</v>
      </c>
      <c r="G34" s="20" t="s">
        <v>1318</v>
      </c>
      <c r="H34" s="18" t="s">
        <v>1288</v>
      </c>
      <c r="I34" s="25" t="s">
        <v>1319</v>
      </c>
      <c r="J34" s="26" t="s">
        <v>1320</v>
      </c>
      <c r="L34" s="20" t="s">
        <v>1321</v>
      </c>
      <c r="M34" s="18" t="s">
        <v>1288</v>
      </c>
      <c r="N34" s="18" t="s">
        <v>1317</v>
      </c>
      <c r="P34" s="32" t="s">
        <v>1322</v>
      </c>
      <c r="Q34" s="32" t="s">
        <v>1323</v>
      </c>
      <c r="R34" s="32" t="s">
        <v>1324</v>
      </c>
      <c r="S34" s="32" t="s">
        <v>1325</v>
      </c>
      <c r="T34" s="32" t="s">
        <v>1317</v>
      </c>
    </row>
    <row r="35" spans="1:20" x14ac:dyDescent="0.35">
      <c r="A35" t="s">
        <v>23</v>
      </c>
      <c r="B35">
        <f>COUNTIFS(Content!G:G,"="&amp;'Analysis Start-End Date'!A35,Content!J:J, "&gt;="&amp;$H$1, Content!J:J, "&lt;="&amp;$H$2)</f>
        <v>103</v>
      </c>
      <c r="C35" s="23">
        <f>Table3[[#This Row],[Total]]/SUM(Table3[Total])</f>
        <v>0.19581749049429659</v>
      </c>
      <c r="G35" t="s">
        <v>23</v>
      </c>
      <c r="H35">
        <f>COUNTIFS(Content!H:H,"="&amp;'Analysis Start-End Date'!G35,Content!J:J, "&gt;="&amp;$H$1, Content!J:J, "&lt;="&amp;$H$2)+COUNTIFS(Content!G:G, "="&amp;'Analysis Start-End Date'!G35,Content!J:J, "&gt;="&amp;$H$1, Content!J:J, "&lt;="&amp;$H$2)</f>
        <v>213</v>
      </c>
      <c r="I35" s="23">
        <f>(Table4[[#This Row],[Total]])/SUM(Table4[Total])</f>
        <v>0.20247148288973385</v>
      </c>
      <c r="J35" s="23">
        <f>Table4[[#This Row],[Total]]/(SUM(Table4[Total])/2)</f>
        <v>0.4049429657794677</v>
      </c>
      <c r="L35" t="s">
        <v>23</v>
      </c>
      <c r="M35">
        <f>COUNTIFS(Content!H:H,"="&amp;'Analysis Start-End Date'!L35, Content!J:J, "&gt;="&amp;$H$1, Content!J:J, "&lt;="&amp;$H$2)</f>
        <v>110</v>
      </c>
      <c r="N35" s="23">
        <f>Table37[[#This Row],[Total]]/SUM(Table37[Total])</f>
        <v>0.20912547528517111</v>
      </c>
      <c r="P35" s="29" t="s">
        <v>23</v>
      </c>
      <c r="Q35" s="28">
        <f>COUNTIFS(Content!G:G,"="&amp;'Analysis Start-End Date'!P35, Content!J:J, "&gt;="&amp;$H$1, Content!J:J, "&lt;="&amp;$H$2)</f>
        <v>103</v>
      </c>
      <c r="R35" s="28">
        <f>COUNTIFS(Content!H:H,"="&amp;'Analysis Start-End Date'!P35, Content!J:J, "&gt;="&amp;$H$1, Content!J:J, "&lt;="&amp;$H$2)</f>
        <v>110</v>
      </c>
      <c r="S35" s="28">
        <f t="shared" ref="S35:S51" si="0">Q35*3/4+R35/4</f>
        <v>104.75</v>
      </c>
      <c r="T35" s="33">
        <f t="shared" ref="T35:T51" si="1">S35/SUM($S$35:$S$52)</f>
        <v>0.20960480240120061</v>
      </c>
    </row>
    <row r="36" spans="1:20" x14ac:dyDescent="0.35">
      <c r="A36" t="s">
        <v>150</v>
      </c>
      <c r="B36">
        <f>COUNTIFS(Content!G:G,"="&amp;'Analysis Start-End Date'!A36,Content!J:J, "&gt;="&amp;$H$1, Content!J:J, "&lt;="&amp;$H$2)</f>
        <v>60</v>
      </c>
      <c r="C36" s="23">
        <f>Table3[[#This Row],[Total]]/SUM(Table3[Total])</f>
        <v>0.11406844106463879</v>
      </c>
      <c r="G36" t="s">
        <v>46</v>
      </c>
      <c r="H36">
        <f>COUNTIFS(Content!H:H,"="&amp;'Analysis Start-End Date'!G36,Content!J:J, "&gt;="&amp;$H$1, Content!J:J, "&lt;="&amp;$H$2)+COUNTIFS(Content!G:G, "="&amp;'Analysis Start-End Date'!G36,Content!J:J, "&gt;="&amp;$H$1, Content!J:J, "&lt;="&amp;$H$2)</f>
        <v>125</v>
      </c>
      <c r="I36" s="23">
        <f>(Table4[[#This Row],[Total]])/SUM(Table4[Total])</f>
        <v>0.1188212927756654</v>
      </c>
      <c r="J36" s="23">
        <f>Table4[[#This Row],[Total]]/(SUM(Table4[Total])/2)</f>
        <v>0.2376425855513308</v>
      </c>
      <c r="L36" t="s">
        <v>46</v>
      </c>
      <c r="M36">
        <f>COUNTIFS(Content!H:H,"="&amp;'Analysis Start-End Date'!L36, Content!J:J, "&gt;="&amp;$H$1, Content!J:J, "&lt;="&amp;$H$2)</f>
        <v>88</v>
      </c>
      <c r="N36" s="23">
        <f>Table37[[#This Row],[Total]]/SUM(Table37[Total])</f>
        <v>0.16730038022813687</v>
      </c>
      <c r="P36" s="29" t="s">
        <v>150</v>
      </c>
      <c r="Q36" s="28">
        <f>COUNTIFS(Content!G:G,"="&amp;'Analysis Start-End Date'!P36, Content!J:J, "&gt;="&amp;$H$1, Content!J:J, "&lt;="&amp;$H$2)</f>
        <v>60</v>
      </c>
      <c r="R36" s="28">
        <f>COUNTIFS(Content!H:H,"="&amp;'Analysis Start-End Date'!P36, Content!J:J, "&gt;="&amp;$H$1, Content!J:J, "&lt;="&amp;$H$2)</f>
        <v>6</v>
      </c>
      <c r="S36" s="28">
        <f t="shared" si="0"/>
        <v>46.5</v>
      </c>
      <c r="T36" s="33">
        <f t="shared" si="1"/>
        <v>9.304652326163082E-2</v>
      </c>
    </row>
    <row r="37" spans="1:20" x14ac:dyDescent="0.35">
      <c r="A37" t="s">
        <v>24</v>
      </c>
      <c r="B37">
        <f>COUNTIFS(Content!G:G,"="&amp;'Analysis Start-End Date'!A37,Content!J:J, "&gt;="&amp;$H$1, Content!J:J, "&lt;="&amp;$H$2)</f>
        <v>44</v>
      </c>
      <c r="C37" s="23">
        <f>Table3[[#This Row],[Total]]/SUM(Table3[Total])</f>
        <v>8.3650190114068435E-2</v>
      </c>
      <c r="G37" t="s">
        <v>24</v>
      </c>
      <c r="H37">
        <f>COUNTIFS(Content!H:H,"="&amp;'Analysis Start-End Date'!G37,Content!J:J, "&gt;="&amp;$H$1, Content!J:J, "&lt;="&amp;$H$2)+COUNTIFS(Content!G:G, "="&amp;'Analysis Start-End Date'!G37,Content!J:J, "&gt;="&amp;$H$1, Content!J:J, "&lt;="&amp;$H$2)</f>
        <v>83</v>
      </c>
      <c r="I37" s="23">
        <f>(Table4[[#This Row],[Total]])/SUM(Table4[Total])</f>
        <v>7.889733840304182E-2</v>
      </c>
      <c r="J37" s="23">
        <f>Table4[[#This Row],[Total]]/(SUM(Table4[Total])/2)</f>
        <v>0.15779467680608364</v>
      </c>
      <c r="L37" t="s">
        <v>24</v>
      </c>
      <c r="M37">
        <f>COUNTIFS(Content!H:H,"="&amp;'Analysis Start-End Date'!L37, Content!J:J, "&gt;="&amp;$H$1, Content!J:J, "&lt;="&amp;$H$2)</f>
        <v>39</v>
      </c>
      <c r="N37" s="23">
        <f>Table37[[#This Row],[Total]]/SUM(Table37[Total])</f>
        <v>7.4144486692015205E-2</v>
      </c>
      <c r="P37" s="29" t="s">
        <v>46</v>
      </c>
      <c r="Q37" s="28">
        <f>COUNTIFS(Content!G:G,"="&amp;'Analysis Start-End Date'!P37, Content!J:J, "&gt;="&amp;$H$1, Content!J:J, "&lt;="&amp;$H$2)</f>
        <v>37</v>
      </c>
      <c r="R37" s="28">
        <f>COUNTIFS(Content!H:H,"="&amp;'Analysis Start-End Date'!P37, Content!J:J, "&gt;="&amp;$H$1, Content!J:J, "&lt;="&amp;$H$2)</f>
        <v>88</v>
      </c>
      <c r="S37" s="28">
        <f t="shared" si="0"/>
        <v>49.75</v>
      </c>
      <c r="T37" s="33">
        <f t="shared" si="1"/>
        <v>9.9549774887443723E-2</v>
      </c>
    </row>
    <row r="38" spans="1:20" x14ac:dyDescent="0.35">
      <c r="A38" t="s">
        <v>18</v>
      </c>
      <c r="B38">
        <f>COUNTIFS(Content!G:G,"="&amp;'Analysis Start-End Date'!A38,Content!J:J, "&gt;="&amp;$H$1, Content!J:J, "&lt;="&amp;$H$2)</f>
        <v>59</v>
      </c>
      <c r="C38" s="23">
        <f>Table3[[#This Row],[Total]]/SUM(Table3[Total])</f>
        <v>0.11216730038022814</v>
      </c>
      <c r="G38" t="s">
        <v>150</v>
      </c>
      <c r="H38">
        <f>COUNTIFS(Content!H:H,"="&amp;'Analysis Start-End Date'!G38,Content!J:J, "&gt;="&amp;$H$1, Content!J:J, "&lt;="&amp;$H$2)+COUNTIFS(Content!G:G, "="&amp;'Analysis Start-End Date'!G38,Content!J:J, "&gt;="&amp;$H$1, Content!J:J, "&lt;="&amp;$H$2)</f>
        <v>66</v>
      </c>
      <c r="I38" s="23">
        <f>(Table4[[#This Row],[Total]])/SUM(Table4[Total])</f>
        <v>6.2737642585551326E-2</v>
      </c>
      <c r="J38" s="23">
        <f>Table4[[#This Row],[Total]]/(SUM(Table4[Total])/2)</f>
        <v>0.12547528517110265</v>
      </c>
      <c r="L38" t="s">
        <v>42</v>
      </c>
      <c r="M38">
        <f>COUNTIFS(Content!H:H,"="&amp;'Analysis Start-End Date'!L38, Content!J:J, "&gt;="&amp;$H$1, Content!J:J, "&lt;="&amp;$H$2)</f>
        <v>31</v>
      </c>
      <c r="N38" s="23">
        <f>Table37[[#This Row],[Total]]/SUM(Table37[Total])</f>
        <v>5.8935361216730035E-2</v>
      </c>
      <c r="P38" s="29" t="s">
        <v>24</v>
      </c>
      <c r="Q38" s="28">
        <f>COUNTIFS(Content!G:G,"="&amp;'Analysis Start-End Date'!P38, Content!J:J, "&gt;="&amp;$H$1, Content!J:J, "&lt;="&amp;$H$2)</f>
        <v>44</v>
      </c>
      <c r="R38" s="28">
        <f>COUNTIFS(Content!H:H,"="&amp;'Analysis Start-End Date'!P38, Content!J:J, "&gt;="&amp;$H$1, Content!J:J, "&lt;="&amp;$H$2)</f>
        <v>39</v>
      </c>
      <c r="S38" s="28">
        <f t="shared" si="0"/>
        <v>42.75</v>
      </c>
      <c r="T38" s="33">
        <f t="shared" si="1"/>
        <v>8.5542771385692842E-2</v>
      </c>
    </row>
    <row r="39" spans="1:20" x14ac:dyDescent="0.35">
      <c r="A39" t="s">
        <v>46</v>
      </c>
      <c r="B39">
        <f>COUNTIFS(Content!G:G,"="&amp;'Analysis Start-End Date'!A39,Content!J:J, "&gt;="&amp;$H$1, Content!J:J, "&lt;="&amp;$H$2)</f>
        <v>37</v>
      </c>
      <c r="C39" s="23">
        <f>Table3[[#This Row],[Total]]/SUM(Table3[Total])</f>
        <v>7.0342205323193921E-2</v>
      </c>
      <c r="G39" t="s">
        <v>18</v>
      </c>
      <c r="H39">
        <f>COUNTIFS(Content!H:H,"="&amp;'Analysis Start-End Date'!G39,Content!J:J, "&gt;="&amp;$H$1, Content!J:J, "&lt;="&amp;$H$2)+COUNTIFS(Content!G:G, "="&amp;'Analysis Start-End Date'!G39,Content!J:J, "&gt;="&amp;$H$1, Content!J:J, "&lt;="&amp;$H$2)</f>
        <v>82</v>
      </c>
      <c r="I39" s="23">
        <f>(Table4[[#This Row],[Total]])/SUM(Table4[Total])</f>
        <v>7.7946768060836502E-2</v>
      </c>
      <c r="J39" s="23">
        <f>Table4[[#This Row],[Total]]/(SUM(Table4[Total])/2)</f>
        <v>0.155893536121673</v>
      </c>
      <c r="L39" t="s">
        <v>19</v>
      </c>
      <c r="M39">
        <f>COUNTIFS(Content!H:H,"="&amp;'Analysis Start-End Date'!L39, Content!J:J, "&gt;="&amp;$H$1, Content!J:J, "&lt;="&amp;$H$2)</f>
        <v>31</v>
      </c>
      <c r="N39" s="23">
        <f>Table37[[#This Row],[Total]]/SUM(Table37[Total])</f>
        <v>5.8935361216730035E-2</v>
      </c>
      <c r="P39" s="29" t="s">
        <v>18</v>
      </c>
      <c r="Q39" s="28">
        <f>COUNTIFS(Content!G:G,"="&amp;'Analysis Start-End Date'!P39, Content!J:J, "&gt;="&amp;$H$1, Content!J:J, "&lt;="&amp;$H$2)</f>
        <v>59</v>
      </c>
      <c r="R39" s="28">
        <f>COUNTIFS(Content!H:H,"="&amp;'Analysis Start-End Date'!P39, Content!J:J, "&gt;="&amp;$H$1, Content!J:J, "&lt;="&amp;$H$2)</f>
        <v>23</v>
      </c>
      <c r="S39" s="28">
        <f t="shared" si="0"/>
        <v>50</v>
      </c>
      <c r="T39" s="33">
        <f t="shared" si="1"/>
        <v>0.10005002501250625</v>
      </c>
    </row>
    <row r="40" spans="1:20" x14ac:dyDescent="0.35">
      <c r="A40" t="s">
        <v>43</v>
      </c>
      <c r="B40">
        <f>COUNTIFS(Content!G:G,"="&amp;'Analysis Start-End Date'!A40,Content!J:J, "&gt;="&amp;$H$1, Content!J:J, "&lt;="&amp;$H$2)</f>
        <v>39</v>
      </c>
      <c r="C40" s="23">
        <f>Table3[[#This Row],[Total]]/SUM(Table3[Total])</f>
        <v>7.4144486692015205E-2</v>
      </c>
      <c r="G40" t="s">
        <v>43</v>
      </c>
      <c r="H40">
        <f>COUNTIFS(Content!H:H,"="&amp;'Analysis Start-End Date'!G40,Content!J:J, "&gt;="&amp;$H$1, Content!J:J, "&lt;="&amp;$H$2)+COUNTIFS(Content!G:G, "="&amp;'Analysis Start-End Date'!G40,Content!J:J, "&gt;="&amp;$H$1, Content!J:J, "&lt;="&amp;$H$2)</f>
        <v>56</v>
      </c>
      <c r="I40" s="23">
        <f>(Table4[[#This Row],[Total]])/SUM(Table4[Total])</f>
        <v>5.3231939163498096E-2</v>
      </c>
      <c r="J40" s="23">
        <f>Table4[[#This Row],[Total]]/(SUM(Table4[Total])/2)</f>
        <v>0.10646387832699619</v>
      </c>
      <c r="L40" t="s">
        <v>18</v>
      </c>
      <c r="M40">
        <f>COUNTIFS(Content!H:H,"="&amp;'Analysis Start-End Date'!L40, Content!J:J, "&gt;="&amp;$H$1, Content!J:J, "&lt;="&amp;$H$2)</f>
        <v>23</v>
      </c>
      <c r="N40" s="23">
        <f>Table37[[#This Row],[Total]]/SUM(Table37[Total])</f>
        <v>4.3726235741444866E-2</v>
      </c>
      <c r="P40" s="29" t="s">
        <v>43</v>
      </c>
      <c r="Q40" s="28">
        <f>COUNTIFS(Content!G:G,"="&amp;'Analysis Start-End Date'!P40, Content!J:J, "&gt;="&amp;$H$1, Content!J:J, "&lt;="&amp;$H$2)</f>
        <v>39</v>
      </c>
      <c r="R40" s="28">
        <f>COUNTIFS(Content!H:H,"="&amp;'Analysis Start-End Date'!P40, Content!J:J, "&gt;="&amp;$H$1, Content!J:J, "&lt;="&amp;$H$2)</f>
        <v>17</v>
      </c>
      <c r="S40" s="28">
        <f t="shared" si="0"/>
        <v>33.5</v>
      </c>
      <c r="T40" s="33">
        <f t="shared" si="1"/>
        <v>6.7033516758379194E-2</v>
      </c>
    </row>
    <row r="41" spans="1:20" x14ac:dyDescent="0.35">
      <c r="A41" t="s">
        <v>49</v>
      </c>
      <c r="B41">
        <f>COUNTIFS(Content!G:G,"="&amp;'Analysis Start-End Date'!A41,Content!J:J, "&gt;="&amp;$H$1, Content!J:J, "&lt;="&amp;$H$2)</f>
        <v>27</v>
      </c>
      <c r="C41" s="23">
        <f>Table3[[#This Row],[Total]]/SUM(Table3[Total])</f>
        <v>5.1330798479087454E-2</v>
      </c>
      <c r="G41" t="s">
        <v>39</v>
      </c>
      <c r="H41">
        <f>COUNTIFS(Content!H:H,"="&amp;'Analysis Start-End Date'!G41,Content!J:J, "&gt;="&amp;$H$1, Content!J:J, "&lt;="&amp;$H$2)+COUNTIFS(Content!G:G, "="&amp;'Analysis Start-End Date'!G41,Content!J:J, "&gt;="&amp;$H$1, Content!J:J, "&lt;="&amp;$H$2)</f>
        <v>47</v>
      </c>
      <c r="I41" s="23">
        <f>(Table4[[#This Row],[Total]])/SUM(Table4[Total])</f>
        <v>4.467680608365019E-2</v>
      </c>
      <c r="J41" s="23">
        <f>Table4[[#This Row],[Total]]/(SUM(Table4[Total])/2)</f>
        <v>8.9353612167300381E-2</v>
      </c>
      <c r="L41" t="s">
        <v>39</v>
      </c>
      <c r="M41">
        <f>COUNTIFS(Content!H:H,"="&amp;'Analysis Start-End Date'!L41, Content!J:J, "&gt;="&amp;$H$1, Content!J:J, "&lt;="&amp;$H$2)</f>
        <v>20</v>
      </c>
      <c r="N41" s="23">
        <f>Table37[[#This Row],[Total]]/SUM(Table37[Total])</f>
        <v>3.8022813688212927E-2</v>
      </c>
      <c r="P41" s="29" t="s">
        <v>49</v>
      </c>
      <c r="Q41" s="28">
        <f>COUNTIFS(Content!G:G,"="&amp;'Analysis Start-End Date'!P41, Content!J:J, "&gt;="&amp;$H$1, Content!J:J, "&lt;="&amp;$H$2)</f>
        <v>27</v>
      </c>
      <c r="R41" s="28">
        <f>COUNTIFS(Content!H:H,"="&amp;'Analysis Start-End Date'!P41, Content!J:J, "&gt;="&amp;$H$1, Content!J:J, "&lt;="&amp;$H$2)</f>
        <v>11</v>
      </c>
      <c r="S41" s="28">
        <f t="shared" si="0"/>
        <v>23</v>
      </c>
      <c r="T41" s="33">
        <f t="shared" si="1"/>
        <v>4.602301150575288E-2</v>
      </c>
    </row>
    <row r="42" spans="1:20" x14ac:dyDescent="0.35">
      <c r="A42" t="s">
        <v>39</v>
      </c>
      <c r="B42">
        <f>COUNTIFS(Content!G:G,"="&amp;'Analysis Start-End Date'!A42,Content!J:J, "&gt;="&amp;$H$1, Content!J:J, "&lt;="&amp;$H$2)</f>
        <v>27</v>
      </c>
      <c r="C42" s="23">
        <f>Table3[[#This Row],[Total]]/SUM(Table3[Total])</f>
        <v>5.1330798479087454E-2</v>
      </c>
      <c r="G42" t="s">
        <v>42</v>
      </c>
      <c r="H42">
        <f>COUNTIFS(Content!H:H,"="&amp;'Analysis Start-End Date'!G42,Content!J:J, "&gt;="&amp;$H$1, Content!J:J, "&lt;="&amp;$H$2)+COUNTIFS(Content!G:G, "="&amp;'Analysis Start-End Date'!G42,Content!J:J, "&gt;="&amp;$H$1, Content!J:J, "&lt;="&amp;$H$2)</f>
        <v>43</v>
      </c>
      <c r="I42" s="23">
        <f>(Table4[[#This Row],[Total]])/SUM(Table4[Total])</f>
        <v>4.08745247148289E-2</v>
      </c>
      <c r="J42" s="23">
        <f>Table4[[#This Row],[Total]]/(SUM(Table4[Total])/2)</f>
        <v>8.17490494296578E-2</v>
      </c>
      <c r="L42" t="s">
        <v>43</v>
      </c>
      <c r="M42">
        <f>COUNTIFS(Content!H:H,"="&amp;'Analysis Start-End Date'!L42, Content!J:J, "&gt;="&amp;$H$1, Content!J:J, "&lt;="&amp;$H$2)</f>
        <v>17</v>
      </c>
      <c r="N42" s="23">
        <f>Table37[[#This Row],[Total]]/SUM(Table37[Total])</f>
        <v>3.2319391634980987E-2</v>
      </c>
      <c r="P42" s="29" t="s">
        <v>39</v>
      </c>
      <c r="Q42" s="28">
        <f>COUNTIFS(Content!G:G,"="&amp;'Analysis Start-End Date'!P42, Content!J:J, "&gt;="&amp;$H$1, Content!J:J, "&lt;="&amp;$H$2)</f>
        <v>27</v>
      </c>
      <c r="R42" s="28">
        <f>COUNTIFS(Content!H:H,"="&amp;'Analysis Start-End Date'!P42, Content!J:J, "&gt;="&amp;$H$1, Content!J:J, "&lt;="&amp;$H$2)</f>
        <v>20</v>
      </c>
      <c r="S42" s="28">
        <f t="shared" si="0"/>
        <v>25.25</v>
      </c>
      <c r="T42" s="33">
        <f t="shared" si="1"/>
        <v>5.0525262631315661E-2</v>
      </c>
    </row>
    <row r="43" spans="1:20" x14ac:dyDescent="0.35">
      <c r="A43" t="s">
        <v>92</v>
      </c>
      <c r="B43">
        <f>COUNTIFS(Content!G:G,"="&amp;'Analysis Start-End Date'!A43,Content!J:J, "&gt;="&amp;$H$1, Content!J:J, "&lt;="&amp;$H$2)</f>
        <v>23</v>
      </c>
      <c r="C43" s="23">
        <f>Table3[[#This Row],[Total]]/SUM(Table3[Total])</f>
        <v>4.3726235741444866E-2</v>
      </c>
      <c r="G43" t="s">
        <v>19</v>
      </c>
      <c r="H43">
        <f>COUNTIFS(Content!H:H,"="&amp;'Analysis Start-End Date'!G43,Content!J:J, "&gt;="&amp;$H$1, Content!J:J, "&lt;="&amp;$H$2)+COUNTIFS(Content!G:G, "="&amp;'Analysis Start-End Date'!G43,Content!J:J, "&gt;="&amp;$H$1, Content!J:J, "&lt;="&amp;$H$2)</f>
        <v>45</v>
      </c>
      <c r="I43" s="23">
        <f>(Table4[[#This Row],[Total]])/SUM(Table4[Total])</f>
        <v>4.2775665399239542E-2</v>
      </c>
      <c r="J43" s="23">
        <f>Table4[[#This Row],[Total]]/(SUM(Table4[Total])/2)</f>
        <v>8.5551330798479083E-2</v>
      </c>
      <c r="L43" t="s">
        <v>93</v>
      </c>
      <c r="M43">
        <f>COUNTIFS(Content!H:H,"="&amp;'Analysis Start-End Date'!L43, Content!J:J, "&gt;="&amp;$H$1, Content!J:J, "&lt;="&amp;$H$2)</f>
        <v>12</v>
      </c>
      <c r="N43" s="23">
        <f>Table37[[#This Row],[Total]]/SUM(Table37[Total])</f>
        <v>2.2813688212927757E-2</v>
      </c>
      <c r="P43" s="29" t="s">
        <v>92</v>
      </c>
      <c r="Q43" s="28">
        <f>COUNTIFS(Content!G:G,"="&amp;'Analysis Start-End Date'!P43, Content!J:J, "&gt;="&amp;$H$1, Content!J:J, "&lt;="&amp;$H$2)</f>
        <v>23</v>
      </c>
      <c r="R43" s="28">
        <f>COUNTIFS(Content!H:H,"="&amp;'Analysis Start-End Date'!P43, Content!J:J, "&gt;="&amp;$H$1, Content!J:J, "&lt;="&amp;$H$2)</f>
        <v>5</v>
      </c>
      <c r="S43" s="28">
        <f t="shared" si="0"/>
        <v>18.5</v>
      </c>
      <c r="T43" s="33">
        <f t="shared" si="1"/>
        <v>3.701850925462731E-2</v>
      </c>
    </row>
    <row r="44" spans="1:20" x14ac:dyDescent="0.35">
      <c r="A44" t="s">
        <v>93</v>
      </c>
      <c r="B44">
        <f>COUNTIFS(Content!G:G,"="&amp;'Analysis Start-End Date'!A44,Content!J:J, "&gt;="&amp;$H$1, Content!J:J, "&lt;="&amp;$H$2)</f>
        <v>21</v>
      </c>
      <c r="C44" s="23">
        <f>Table3[[#This Row],[Total]]/SUM(Table3[Total])</f>
        <v>3.9923954372623575E-2</v>
      </c>
      <c r="G44" t="s">
        <v>49</v>
      </c>
      <c r="H44">
        <f>COUNTIFS(Content!H:H,"="&amp;'Analysis Start-End Date'!G44,Content!J:J, "&gt;="&amp;$H$1, Content!J:J, "&lt;="&amp;$H$2)+COUNTIFS(Content!G:G, "="&amp;'Analysis Start-End Date'!G44,Content!J:J, "&gt;="&amp;$H$1, Content!J:J, "&lt;="&amp;$H$2)</f>
        <v>38</v>
      </c>
      <c r="I44" s="23">
        <f>(Table4[[#This Row],[Total]])/SUM(Table4[Total])</f>
        <v>3.6121673003802278E-2</v>
      </c>
      <c r="J44" s="23">
        <f>Table4[[#This Row],[Total]]/(SUM(Table4[Total])/2)</f>
        <v>7.2243346007604556E-2</v>
      </c>
      <c r="L44" t="s">
        <v>49</v>
      </c>
      <c r="M44">
        <f>COUNTIFS(Content!H:H,"="&amp;'Analysis Start-End Date'!L44, Content!J:J, "&gt;="&amp;$H$1, Content!J:J, "&lt;="&amp;$H$2)</f>
        <v>11</v>
      </c>
      <c r="N44" s="23">
        <f>Table37[[#This Row],[Total]]/SUM(Table37[Total])</f>
        <v>2.0912547528517109E-2</v>
      </c>
      <c r="P44" s="29" t="s">
        <v>93</v>
      </c>
      <c r="Q44" s="28">
        <f>COUNTIFS(Content!G:G,"="&amp;'Analysis Start-End Date'!P44, Content!J:J, "&gt;="&amp;$H$1, Content!J:J, "&lt;="&amp;$H$2)</f>
        <v>21</v>
      </c>
      <c r="R44" s="28">
        <f>COUNTIFS(Content!H:H,"="&amp;'Analysis Start-End Date'!P44, Content!J:J, "&gt;="&amp;$H$1, Content!J:J, "&lt;="&amp;$H$2)</f>
        <v>12</v>
      </c>
      <c r="S44" s="28">
        <f t="shared" si="0"/>
        <v>18.75</v>
      </c>
      <c r="T44" s="33">
        <f t="shared" si="1"/>
        <v>3.7518759379689848E-2</v>
      </c>
    </row>
    <row r="45" spans="1:20" x14ac:dyDescent="0.35">
      <c r="A45" t="s">
        <v>19</v>
      </c>
      <c r="B45">
        <f>COUNTIFS(Content!G:G,"="&amp;'Analysis Start-End Date'!A45,Content!J:J, "&gt;="&amp;$H$1, Content!J:J, "&lt;="&amp;$H$2)</f>
        <v>14</v>
      </c>
      <c r="C45" s="23">
        <f>Table3[[#This Row],[Total]]/SUM(Table3[Total])</f>
        <v>2.6615969581749048E-2</v>
      </c>
      <c r="G45" t="s">
        <v>93</v>
      </c>
      <c r="H45">
        <f>COUNTIFS(Content!H:H,"="&amp;'Analysis Start-End Date'!G45,Content!J:J, "&gt;="&amp;$H$1, Content!J:J, "&lt;="&amp;$H$2)+COUNTIFS(Content!G:G, "="&amp;'Analysis Start-End Date'!G45,Content!J:J, "&gt;="&amp;$H$1, Content!J:J, "&lt;="&amp;$H$2)</f>
        <v>33</v>
      </c>
      <c r="I45" s="23">
        <f>(Table4[[#This Row],[Total]])/SUM(Table4[Total])</f>
        <v>3.1368821292775663E-2</v>
      </c>
      <c r="J45" s="23">
        <f>Table4[[#This Row],[Total]]/(SUM(Table4[Total])/2)</f>
        <v>6.2737642585551326E-2</v>
      </c>
      <c r="L45" t="s">
        <v>403</v>
      </c>
      <c r="M45">
        <f>COUNTIFS(Content!H:H,"="&amp;'Analysis Start-End Date'!L45, Content!J:J, "&gt;="&amp;$H$1, Content!J:J, "&lt;="&amp;$H$2)</f>
        <v>8</v>
      </c>
      <c r="N45" s="23">
        <f>Table37[[#This Row],[Total]]/SUM(Table37[Total])</f>
        <v>1.5209125475285171E-2</v>
      </c>
      <c r="P45" s="29" t="s">
        <v>19</v>
      </c>
      <c r="Q45" s="28">
        <f>COUNTIFS(Content!G:G,"="&amp;'Analysis Start-End Date'!P45, Content!J:J, "&gt;="&amp;$H$1, Content!J:J, "&lt;="&amp;$H$2)</f>
        <v>14</v>
      </c>
      <c r="R45" s="28">
        <f>COUNTIFS(Content!H:H,"="&amp;'Analysis Start-End Date'!P45, Content!J:J, "&gt;="&amp;$H$1, Content!J:J, "&lt;="&amp;$H$2)</f>
        <v>31</v>
      </c>
      <c r="S45" s="28">
        <f t="shared" si="0"/>
        <v>18.25</v>
      </c>
      <c r="T45" s="33">
        <f t="shared" si="1"/>
        <v>3.651825912956478E-2</v>
      </c>
    </row>
    <row r="46" spans="1:20" x14ac:dyDescent="0.35">
      <c r="A46" t="s">
        <v>77</v>
      </c>
      <c r="B46">
        <f>COUNTIFS(Content!G:G,"="&amp;'Analysis Start-End Date'!A46,Content!J:J, "&gt;="&amp;$H$1, Content!J:J, "&lt;="&amp;$H$2)</f>
        <v>16</v>
      </c>
      <c r="C46" s="23">
        <f>Table3[[#This Row],[Total]]/SUM(Table3[Total])</f>
        <v>3.0418250950570342E-2</v>
      </c>
      <c r="G46" t="s">
        <v>92</v>
      </c>
      <c r="H46">
        <f>COUNTIFS(Content!H:H,"="&amp;'Analysis Start-End Date'!G46,Content!J:J, "&gt;="&amp;$H$1, Content!J:J, "&lt;="&amp;$H$2)+COUNTIFS(Content!G:G, "="&amp;'Analysis Start-End Date'!G46,Content!J:J, "&gt;="&amp;$H$1, Content!J:J, "&lt;="&amp;$H$2)</f>
        <v>28</v>
      </c>
      <c r="I46" s="23">
        <f>(Table4[[#This Row],[Total]])/SUM(Table4[Total])</f>
        <v>2.6615969581749048E-2</v>
      </c>
      <c r="J46" s="23">
        <f>Table4[[#This Row],[Total]]/(SUM(Table4[Total])/2)</f>
        <v>5.3231939163498096E-2</v>
      </c>
      <c r="L46" t="s">
        <v>150</v>
      </c>
      <c r="M46">
        <f>COUNTIFS(Content!H:H,"="&amp;'Analysis Start-End Date'!L46, Content!J:J, "&gt;="&amp;$H$1, Content!J:J, "&lt;="&amp;$H$2)</f>
        <v>6</v>
      </c>
      <c r="N46" s="23">
        <f>Table37[[#This Row],[Total]]/SUM(Table37[Total])</f>
        <v>1.1406844106463879E-2</v>
      </c>
      <c r="P46" s="29" t="s">
        <v>42</v>
      </c>
      <c r="Q46" s="28">
        <f>COUNTIFS(Content!G:G,"="&amp;'Analysis Start-End Date'!P46, Content!J:J, "&gt;="&amp;$H$1, Content!J:J, "&lt;="&amp;$H$2)</f>
        <v>12</v>
      </c>
      <c r="R46" s="28">
        <f>COUNTIFS(Content!H:H,"="&amp;'Analysis Start-End Date'!P46, Content!J:J, "&gt;="&amp;$H$1, Content!J:J, "&lt;="&amp;$H$2)</f>
        <v>31</v>
      </c>
      <c r="S46" s="28">
        <f t="shared" si="0"/>
        <v>16.75</v>
      </c>
      <c r="T46" s="33">
        <f t="shared" si="1"/>
        <v>3.3516758379189597E-2</v>
      </c>
    </row>
    <row r="47" spans="1:20" x14ac:dyDescent="0.35">
      <c r="A47" t="s">
        <v>42</v>
      </c>
      <c r="B47">
        <f>COUNTIFS(Content!G:G,"="&amp;'Analysis Start-End Date'!A47,Content!J:J, "&gt;="&amp;$H$1, Content!J:J, "&lt;="&amp;$H$2)</f>
        <v>12</v>
      </c>
      <c r="C47" s="23">
        <f>Table3[[#This Row],[Total]]/SUM(Table3[Total])</f>
        <v>2.2813688212927757E-2</v>
      </c>
      <c r="G47" t="s">
        <v>82</v>
      </c>
      <c r="H47">
        <f>COUNTIFS(Content!H:H,"="&amp;'Analysis Start-End Date'!G47,Content!J:J, "&gt;="&amp;$H$1, Content!J:J, "&lt;="&amp;$H$2)+COUNTIFS(Content!G:G, "="&amp;'Analysis Start-End Date'!G47,Content!J:J, "&gt;="&amp;$H$1, Content!J:J, "&lt;="&amp;$H$2)</f>
        <v>24</v>
      </c>
      <c r="I47" s="23">
        <f>(Table4[[#This Row],[Total]])/SUM(Table4[Total])</f>
        <v>2.2813688212927757E-2</v>
      </c>
      <c r="J47" s="23">
        <f>Table4[[#This Row],[Total]]/(SUM(Table4[Total])/2)</f>
        <v>4.5627376425855515E-2</v>
      </c>
      <c r="L47" t="s">
        <v>57</v>
      </c>
      <c r="M47">
        <f>COUNTIFS(Content!H:H,"="&amp;'Analysis Start-End Date'!L47, Content!J:J, "&gt;="&amp;$H$1, Content!J:J, "&lt;="&amp;$H$2)</f>
        <v>9</v>
      </c>
      <c r="N47" s="23">
        <f>Table37[[#This Row],[Total]]/SUM(Table37[Total])</f>
        <v>1.7110266159695818E-2</v>
      </c>
      <c r="P47" s="29" t="s">
        <v>77</v>
      </c>
      <c r="Q47" s="28">
        <f>COUNTIFS(Content!G:G,"="&amp;'Analysis Start-End Date'!P47, Content!J:J, "&gt;="&amp;$H$1, Content!J:J, "&lt;="&amp;$H$2)</f>
        <v>16</v>
      </c>
      <c r="R47" s="28">
        <f>COUNTIFS(Content!H:H,"="&amp;'Analysis Start-End Date'!P47, Content!J:J, "&gt;="&amp;$H$1, Content!J:J, "&lt;="&amp;$H$2)</f>
        <v>1</v>
      </c>
      <c r="S47" s="28">
        <f t="shared" si="0"/>
        <v>12.25</v>
      </c>
      <c r="T47" s="33">
        <f t="shared" si="1"/>
        <v>2.4512256128064031E-2</v>
      </c>
    </row>
    <row r="48" spans="1:20" x14ac:dyDescent="0.35">
      <c r="A48" t="s">
        <v>29</v>
      </c>
      <c r="B48">
        <f>COUNTIFS(Content!G:G,"="&amp;'Analysis Start-End Date'!A48,Content!J:J, "&gt;="&amp;$H$1, Content!J:J, "&lt;="&amp;$H$2)</f>
        <v>17</v>
      </c>
      <c r="C48" s="23">
        <f>Table3[[#This Row],[Total]]/SUM(Table3[Total])</f>
        <v>3.2319391634980987E-2</v>
      </c>
      <c r="G48" t="s">
        <v>77</v>
      </c>
      <c r="H48">
        <f>COUNTIFS(Content!H:H,"="&amp;'Analysis Start-End Date'!G48,Content!J:J, "&gt;="&amp;$H$1, Content!J:J, "&lt;="&amp;$H$2)+COUNTIFS(Content!G:G, "="&amp;'Analysis Start-End Date'!G48,Content!J:J, "&gt;="&amp;$H$1, Content!J:J, "&lt;="&amp;$H$2)</f>
        <v>17</v>
      </c>
      <c r="I48" s="23">
        <f>(Table4[[#This Row],[Total]])/SUM(Table4[Total])</f>
        <v>1.6159695817490494E-2</v>
      </c>
      <c r="J48" s="23">
        <f>Table4[[#This Row],[Total]]/(SUM(Table4[Total])/2)</f>
        <v>3.2319391634980987E-2</v>
      </c>
      <c r="L48" t="s">
        <v>92</v>
      </c>
      <c r="M48">
        <f>COUNTIFS(Content!H:H,"="&amp;'Analysis Start-End Date'!L48, Content!J:J, "&gt;="&amp;$H$1, Content!J:J, "&lt;="&amp;$H$2)</f>
        <v>5</v>
      </c>
      <c r="N48" s="23">
        <f>Table37[[#This Row],[Total]]/SUM(Table37[Total])</f>
        <v>9.5057034220532317E-3</v>
      </c>
      <c r="P48" s="29" t="s">
        <v>29</v>
      </c>
      <c r="Q48" s="28">
        <f>COUNTIFS(Content!G:G,"="&amp;'Analysis Start-End Date'!P48, Content!J:J, "&gt;="&amp;$H$1, Content!J:J, "&lt;="&amp;$H$2)</f>
        <v>17</v>
      </c>
      <c r="R48" s="28">
        <f>COUNTIFS(Content!H:H,"="&amp;'Analysis Start-End Date'!P48, Content!J:J, "&gt;="&amp;$H$1, Content!J:J, "&lt;="&amp;$H$2)</f>
        <v>3</v>
      </c>
      <c r="S48" s="28">
        <f t="shared" si="0"/>
        <v>13.5</v>
      </c>
      <c r="T48" s="33">
        <f t="shared" si="1"/>
        <v>2.7013506753376687E-2</v>
      </c>
    </row>
    <row r="49" spans="1:20" x14ac:dyDescent="0.35">
      <c r="A49" t="s">
        <v>82</v>
      </c>
      <c r="B49">
        <f>COUNTIFS(Content!G:G,"="&amp;'Analysis Start-End Date'!A49,Content!J:J, "&gt;="&amp;$H$1, Content!J:J, "&lt;="&amp;$H$2)</f>
        <v>17</v>
      </c>
      <c r="C49" s="23">
        <f>Table3[[#This Row],[Total]]/SUM(Table3[Total])</f>
        <v>3.2319391634980987E-2</v>
      </c>
      <c r="G49" t="s">
        <v>29</v>
      </c>
      <c r="H49">
        <f>COUNTIFS(Content!H:H,"="&amp;'Analysis Start-End Date'!G49,Content!J:J, "&gt;="&amp;$H$1, Content!J:J, "&lt;="&amp;$H$2)+COUNTIFS(Content!G:G, "="&amp;'Analysis Start-End Date'!G49,Content!J:J, "&gt;="&amp;$H$1, Content!J:J, "&lt;="&amp;$H$2)</f>
        <v>20</v>
      </c>
      <c r="I49" s="23">
        <f>(Table4[[#This Row],[Total]])/SUM(Table4[Total])</f>
        <v>1.9011406844106463E-2</v>
      </c>
      <c r="J49" s="23">
        <f>Table4[[#This Row],[Total]]/(SUM(Table4[Total])/2)</f>
        <v>3.8022813688212927E-2</v>
      </c>
      <c r="L49" t="s">
        <v>82</v>
      </c>
      <c r="M49">
        <f>COUNTIFS(Content!H:H,"="&amp;'Analysis Start-End Date'!L49, Content!J:J, "&gt;="&amp;$H$1, Content!J:J, "&lt;="&amp;$H$2)</f>
        <v>7</v>
      </c>
      <c r="N49" s="23">
        <f>Table37[[#This Row],[Total]]/SUM(Table37[Total])</f>
        <v>1.3307984790874524E-2</v>
      </c>
      <c r="P49" s="29" t="s">
        <v>82</v>
      </c>
      <c r="Q49" s="28">
        <f>COUNTIFS(Content!G:G,"="&amp;'Analysis Start-End Date'!P49, Content!J:J, "&gt;="&amp;$H$1, Content!J:J, "&lt;="&amp;$H$2)</f>
        <v>17</v>
      </c>
      <c r="R49" s="28">
        <f>COUNTIFS(Content!H:H,"="&amp;'Analysis Start-End Date'!P49, Content!J:J, "&gt;="&amp;$H$1, Content!J:J, "&lt;="&amp;$H$2)</f>
        <v>7</v>
      </c>
      <c r="S49" s="28">
        <f t="shared" si="0"/>
        <v>14.5</v>
      </c>
      <c r="T49" s="33">
        <f t="shared" si="1"/>
        <v>2.9014507253626812E-2</v>
      </c>
    </row>
    <row r="50" spans="1:20" x14ac:dyDescent="0.35">
      <c r="A50" t="s">
        <v>57</v>
      </c>
      <c r="B50">
        <f>COUNTIFS(Content!G:G,"="&amp;'Analysis Start-End Date'!A50,Content!J:J, "&gt;="&amp;$H$1, Content!J:J, "&lt;="&amp;$H$2)</f>
        <v>7</v>
      </c>
      <c r="C50" s="23">
        <f>Table3[[#This Row],[Total]]/SUM(Table3[Total])</f>
        <v>1.3307984790874524E-2</v>
      </c>
      <c r="G50" t="s">
        <v>57</v>
      </c>
      <c r="H50">
        <f>COUNTIFS(Content!H:H,"="&amp;'Analysis Start-End Date'!G50,Content!J:J, "&gt;="&amp;$H$1, Content!J:J, "&lt;="&amp;$H$2)+COUNTIFS(Content!G:G, "="&amp;'Analysis Start-End Date'!G50,Content!J:J, "&gt;="&amp;$H$1, Content!J:J, "&lt;="&amp;$H$2)</f>
        <v>16</v>
      </c>
      <c r="I50" s="23">
        <f>(Table4[[#This Row],[Total]])/SUM(Table4[Total])</f>
        <v>1.5209125475285171E-2</v>
      </c>
      <c r="J50" s="23">
        <f>Table4[[#This Row],[Total]]/(SUM(Table4[Total])/2)</f>
        <v>3.0418250950570342E-2</v>
      </c>
      <c r="L50" t="s">
        <v>29</v>
      </c>
      <c r="M50">
        <f>COUNTIFS(Content!H:H,"="&amp;'Analysis Start-End Date'!L50, Content!J:J, "&gt;="&amp;$H$1, Content!J:J, "&lt;="&amp;$H$2)</f>
        <v>3</v>
      </c>
      <c r="N50" s="23">
        <f>Table37[[#This Row],[Total]]/SUM(Table37[Total])</f>
        <v>5.7034220532319393E-3</v>
      </c>
      <c r="P50" s="29" t="s">
        <v>57</v>
      </c>
      <c r="Q50" s="28">
        <f>COUNTIFS(Content!G:G,"="&amp;'Analysis Start-End Date'!P50, Content!J:J, "&gt;="&amp;$H$1, Content!J:J, "&lt;="&amp;$H$2)</f>
        <v>7</v>
      </c>
      <c r="R50" s="28">
        <f>COUNTIFS(Content!H:H,"="&amp;'Analysis Start-End Date'!P50, Content!J:J, "&gt;="&amp;$H$1, Content!J:J, "&lt;="&amp;$H$2)</f>
        <v>9</v>
      </c>
      <c r="S50" s="28">
        <f t="shared" si="0"/>
        <v>7.5</v>
      </c>
      <c r="T50" s="33">
        <f t="shared" si="1"/>
        <v>1.5007503751875938E-2</v>
      </c>
    </row>
    <row r="51" spans="1:20" x14ac:dyDescent="0.35">
      <c r="A51" t="s">
        <v>403</v>
      </c>
      <c r="B51">
        <f>COUNTIFS(Content!G:G,"="&amp;'Analysis Start-End Date'!A51,Content!J:J, "&gt;="&amp;$H$1, Content!J:J, "&lt;="&amp;$H$2)</f>
        <v>3</v>
      </c>
      <c r="C51" s="23">
        <f>Table3[[#This Row],[Total]]/SUM(Table3[Total])</f>
        <v>5.7034220532319393E-3</v>
      </c>
      <c r="G51" t="s">
        <v>403</v>
      </c>
      <c r="H51">
        <f>COUNTIFS(Content!H:H,"="&amp;'Analysis Start-End Date'!G51,Content!J:J, "&gt;="&amp;$H$1, Content!J:J, "&lt;="&amp;$H$2)+COUNTIFS(Content!G:G, "="&amp;'Analysis Start-End Date'!G51,Content!J:J, "&gt;="&amp;$H$1, Content!J:J, "&lt;="&amp;$H$2)</f>
        <v>11</v>
      </c>
      <c r="I51" s="23">
        <f>(Table4[[#This Row],[Total]])/SUM(Table4[Total])</f>
        <v>1.0456273764258554E-2</v>
      </c>
      <c r="J51" s="23">
        <f>Table4[[#This Row],[Total]]/(SUM(Table4[Total])/2)</f>
        <v>2.0912547528517109E-2</v>
      </c>
      <c r="L51" t="s">
        <v>77</v>
      </c>
      <c r="M51">
        <f>COUNTIFS(Content!H:H,"="&amp;'Analysis Start-End Date'!L51, Content!J:J, "&gt;="&amp;$H$1, Content!J:J, "&lt;="&amp;$H$2)</f>
        <v>1</v>
      </c>
      <c r="N51" s="23">
        <f>Table37[[#This Row],[Total]]/SUM(Table37[Total])</f>
        <v>1.9011406844106464E-3</v>
      </c>
      <c r="P51" s="29" t="s">
        <v>403</v>
      </c>
      <c r="Q51" s="28">
        <f>COUNTIFS(Content!G:G,"="&amp;'Analysis Start-End Date'!P51, Content!J:J, "&gt;="&amp;$H$1, Content!J:J, "&lt;="&amp;$H$2)</f>
        <v>3</v>
      </c>
      <c r="R51" s="28">
        <f>COUNTIFS(Content!H:H,"="&amp;'Analysis Start-End Date'!P51, Content!J:J, "&gt;="&amp;$H$1, Content!J:J, "&lt;="&amp;$H$2)</f>
        <v>8</v>
      </c>
      <c r="S51" s="28">
        <f t="shared" si="0"/>
        <v>4.25</v>
      </c>
      <c r="T51" s="33">
        <f t="shared" si="1"/>
        <v>8.5042521260630319E-3</v>
      </c>
    </row>
    <row r="52" spans="1:20" x14ac:dyDescent="0.35">
      <c r="A52" t="s">
        <v>17</v>
      </c>
      <c r="B52">
        <f>COUNTIFS(Content!G:G,"="&amp;'Analysis Start-End Date'!A52,Content!J:J, "&gt;="&amp;$H$1, Content!J:J, "&lt;="&amp;$H$2)</f>
        <v>0</v>
      </c>
      <c r="C52" s="23">
        <f>Table3[[#This Row],[Total]]/SUM(Table3[Total])</f>
        <v>0</v>
      </c>
      <c r="G52" t="s">
        <v>17</v>
      </c>
      <c r="H52">
        <f>COUNTIFS(Content!H:H,"="&amp;'Analysis Start-End Date'!G52,Content!J:J, "&gt;="&amp;$H$1, Content!J:J, "&lt;="&amp;$H$2)+COUNTIFS(Content!G:G, "="&amp;'Analysis Start-End Date'!G52,Content!J:J, "&gt;="&amp;$H$1, Content!J:J, "&lt;="&amp;$H$2)</f>
        <v>105</v>
      </c>
      <c r="I52" s="36">
        <f>(Table4[[#This Row],[Total]])/SUM(Table4[Total])</f>
        <v>9.9809885931558942E-2</v>
      </c>
      <c r="J52" s="36">
        <f>Table4[[#This Row],[Total]]/(SUM(Table4[Total])/2)</f>
        <v>0.19961977186311788</v>
      </c>
      <c r="L52" t="s">
        <v>17</v>
      </c>
      <c r="M52">
        <f>COUNTIFS(Content!H:H,"="&amp;'Analysis Start-End Date'!L52, Content!J:J, "&gt;="&amp;$H$1, Content!J:J, "&lt;="&amp;$H$2)</f>
        <v>105</v>
      </c>
      <c r="N52" s="23">
        <f>Table37[[#This Row],[Total]]/SUM(Table37[Total])</f>
        <v>0.19961977186311788</v>
      </c>
      <c r="P52" s="31"/>
      <c r="Q52" s="30"/>
      <c r="R52" s="30"/>
      <c r="S52" s="30"/>
      <c r="T52" s="34"/>
    </row>
    <row r="53" spans="1:20" x14ac:dyDescent="0.35">
      <c r="C53" s="23"/>
    </row>
    <row r="54" spans="1:20" x14ac:dyDescent="0.35">
      <c r="A54" s="16" t="s">
        <v>1326</v>
      </c>
    </row>
    <row r="55" spans="1:20" ht="43.5" x14ac:dyDescent="0.35">
      <c r="A55" s="16" t="s">
        <v>4</v>
      </c>
      <c r="B55" s="18" t="s">
        <v>1288</v>
      </c>
      <c r="C55" s="25" t="s">
        <v>1327</v>
      </c>
      <c r="D55" s="26" t="s">
        <v>1328</v>
      </c>
    </row>
    <row r="56" spans="1:20" x14ac:dyDescent="0.35">
      <c r="A56" s="5" t="s">
        <v>38</v>
      </c>
      <c r="B56">
        <f>COUNTIFS(Content!E:E,"="&amp;A56, Content!J:J, "&gt;="&amp;$H$1, Content!J:J, "&lt;="&amp;$H$2)</f>
        <v>217</v>
      </c>
      <c r="C56" s="23">
        <f>Table5[[#This Row],[Total]]/SUM(B$68:B$69)</f>
        <v>0.41254752851711024</v>
      </c>
      <c r="D56" s="23">
        <f>Table5[[#This Row],[Total]]/$B$68</f>
        <v>0.53448275862068961</v>
      </c>
    </row>
    <row r="57" spans="1:20" x14ac:dyDescent="0.35">
      <c r="A57" s="5" t="s">
        <v>148</v>
      </c>
      <c r="B57">
        <f>COUNTIFS(Content!E:E,"="&amp;A57, Content!J:J, "&gt;="&amp;$H$1, Content!J:J, "&lt;="&amp;$H$2)</f>
        <v>35</v>
      </c>
      <c r="C57" s="23">
        <f>Table5[[#This Row],[Total]]/SUM(B$68:B$69)</f>
        <v>6.6539923954372623E-2</v>
      </c>
      <c r="D57" s="23">
        <f>Table5[[#This Row],[Total]]/$B$68</f>
        <v>8.6206896551724144E-2</v>
      </c>
    </row>
    <row r="58" spans="1:20" x14ac:dyDescent="0.35">
      <c r="A58" s="5" t="s">
        <v>833</v>
      </c>
      <c r="B58">
        <f>COUNTIFS(Content!E:E,"="&amp;A58, Content!J:J, "&gt;="&amp;$H$1, Content!J:J, "&lt;="&amp;$H$2)</f>
        <v>26</v>
      </c>
      <c r="C58" s="23">
        <f>Table5[[#This Row],[Total]]/SUM(B$68:B$69)</f>
        <v>4.9429657794676805E-2</v>
      </c>
      <c r="D58" s="23">
        <f>Table5[[#This Row],[Total]]/$B$68</f>
        <v>6.4039408866995079E-2</v>
      </c>
    </row>
    <row r="59" spans="1:20" x14ac:dyDescent="0.35">
      <c r="A59" s="5" t="s">
        <v>16</v>
      </c>
      <c r="B59">
        <f>COUNTIFS(Content!E:E,"="&amp;A59, Content!J:J, "&gt;="&amp;$H$1, Content!J:J, "&lt;="&amp;$H$2)</f>
        <v>29</v>
      </c>
      <c r="C59" s="23">
        <f>Table5[[#This Row],[Total]]/SUM(B$68:B$69)</f>
        <v>5.5133079847908745E-2</v>
      </c>
      <c r="D59" s="23">
        <f>Table5[[#This Row],[Total]]/$B$68</f>
        <v>7.1428571428571425E-2</v>
      </c>
    </row>
    <row r="60" spans="1:20" x14ac:dyDescent="0.35">
      <c r="A60" s="5" t="s">
        <v>33</v>
      </c>
      <c r="B60">
        <f>COUNTIFS(Content!E:E,"="&amp;A60, Content!J:J, "&gt;="&amp;$H$1, Content!J:J, "&lt;="&amp;$H$2)</f>
        <v>26</v>
      </c>
      <c r="C60" s="23">
        <f>Table5[[#This Row],[Total]]/SUM(B$68:B$69)</f>
        <v>4.9429657794676805E-2</v>
      </c>
      <c r="D60" s="23">
        <f>Table5[[#This Row],[Total]]/$B$68</f>
        <v>6.4039408866995079E-2</v>
      </c>
    </row>
    <row r="61" spans="1:20" x14ac:dyDescent="0.35">
      <c r="A61" s="5" t="s">
        <v>56</v>
      </c>
      <c r="B61">
        <f>COUNTIFS(Content!E:E,"="&amp;A61, Content!J:J, "&gt;="&amp;$H$1, Content!J:J, "&lt;="&amp;$H$2)</f>
        <v>19</v>
      </c>
      <c r="C61" s="23">
        <f>Table5[[#This Row],[Total]]/SUM(B$68:B$69)</f>
        <v>3.6121673003802278E-2</v>
      </c>
      <c r="D61" s="23">
        <f>Table5[[#This Row],[Total]]/$B$68</f>
        <v>4.6798029556650245E-2</v>
      </c>
    </row>
    <row r="62" spans="1:20" x14ac:dyDescent="0.35">
      <c r="A62" s="5" t="s">
        <v>28</v>
      </c>
      <c r="B62">
        <f>COUNTIFS(Content!E:E,"="&amp;A62, Content!J:J, "&gt;="&amp;$H$1, Content!J:J, "&lt;="&amp;$H$2)</f>
        <v>16</v>
      </c>
      <c r="C62" s="23">
        <f>Table5[[#This Row],[Total]]/SUM(B$68:B$69)</f>
        <v>3.0418250950570342E-2</v>
      </c>
      <c r="D62" s="23">
        <f>Table5[[#This Row],[Total]]/$B$68</f>
        <v>3.9408866995073892E-2</v>
      </c>
    </row>
    <row r="63" spans="1:20" x14ac:dyDescent="0.35">
      <c r="A63" s="5" t="s">
        <v>88</v>
      </c>
      <c r="B63">
        <f>COUNTIFS(Content!E:E,"="&amp;A63, Content!J:J, "&gt;="&amp;$H$1, Content!J:J, "&lt;="&amp;$H$2)</f>
        <v>14</v>
      </c>
      <c r="C63" s="23">
        <f>Table5[[#This Row],[Total]]/SUM(B$68:B$69)</f>
        <v>2.6615969581749048E-2</v>
      </c>
      <c r="D63" s="23">
        <f>Table5[[#This Row],[Total]]/$B$68</f>
        <v>3.4482758620689655E-2</v>
      </c>
    </row>
    <row r="64" spans="1:20" x14ac:dyDescent="0.35">
      <c r="A64" s="5" t="s">
        <v>73</v>
      </c>
      <c r="B64">
        <f>COUNTIFS(Content!E:E,"="&amp;A64, Content!J:J, "&gt;="&amp;$H$1, Content!J:J, "&lt;="&amp;$H$2)</f>
        <v>10</v>
      </c>
      <c r="C64" s="23">
        <f>Table5[[#This Row],[Total]]/SUM(B$68:B$69)</f>
        <v>1.9011406844106463E-2</v>
      </c>
      <c r="D64" s="23">
        <f>Table5[[#This Row],[Total]]/$B$68</f>
        <v>2.4630541871921183E-2</v>
      </c>
    </row>
    <row r="65" spans="1:4" x14ac:dyDescent="0.35">
      <c r="A65" s="5" t="s">
        <v>377</v>
      </c>
      <c r="B65">
        <f>COUNTIFS(Content!E:E,"="&amp;A65, Content!J:J, "&gt;="&amp;$H$1, Content!J:J, "&lt;="&amp;$H$2)</f>
        <v>6</v>
      </c>
      <c r="C65" s="23">
        <f>Table5[[#This Row],[Total]]/SUM(B$68:B$69)</f>
        <v>1.1406844106463879E-2</v>
      </c>
      <c r="D65" s="23">
        <f>Table5[[#This Row],[Total]]/$B$68</f>
        <v>1.4778325123152709E-2</v>
      </c>
    </row>
    <row r="66" spans="1:4" x14ac:dyDescent="0.35">
      <c r="A66" s="5" t="s">
        <v>91</v>
      </c>
      <c r="B66">
        <f>COUNTIFS(Content!E:E,"="&amp;A66, Content!J:J, "&gt;="&amp;$H$1, Content!J:J, "&lt;="&amp;$H$2)</f>
        <v>7</v>
      </c>
      <c r="C66" s="23">
        <f>Table5[[#This Row],[Total]]/SUM(B$68:B$69)</f>
        <v>1.3307984790874524E-2</v>
      </c>
      <c r="D66" s="23">
        <f>Table5[[#This Row],[Total]]/$B$68</f>
        <v>1.7241379310344827E-2</v>
      </c>
    </row>
    <row r="67" spans="1:4" x14ac:dyDescent="0.35">
      <c r="A67" s="6" t="s">
        <v>1190</v>
      </c>
      <c r="B67">
        <f>COUNTIFS(Content!E:E,"="&amp;A67, Content!J:J, "&gt;="&amp;$H$1, Content!J:J, "&lt;="&amp;$H$2)</f>
        <v>1</v>
      </c>
      <c r="C67" s="23">
        <f>Table5[[#This Row],[Total]]/SUM(B$68:B$69)</f>
        <v>1.9011406844106464E-3</v>
      </c>
      <c r="D67" s="23">
        <f>Table5[[#This Row],[Total]]/$B$68</f>
        <v>2.4630541871921183E-3</v>
      </c>
    </row>
    <row r="68" spans="1:4" x14ac:dyDescent="0.35">
      <c r="A68" s="20" t="s">
        <v>1329</v>
      </c>
      <c r="B68" s="16">
        <f>SUM(B58:B67)+B56+B57</f>
        <v>406</v>
      </c>
      <c r="C68" s="23">
        <f>Table5[[#This Row],[Total]]/SUM(B$68:B$69)</f>
        <v>0.77186311787072248</v>
      </c>
    </row>
    <row r="69" spans="1:4" x14ac:dyDescent="0.35">
      <c r="A69" s="20" t="s">
        <v>17</v>
      </c>
      <c r="B69" s="16">
        <f>COUNTIFS(Content!E:E,"="&amp;A69, Content!J:J, "&gt;="&amp;$H$1, Content!J:J, "&lt;="&amp;$H$2)</f>
        <v>120</v>
      </c>
      <c r="C69" s="24">
        <f>Table5[[#This Row],[Total]]/SUM(B$67:B$69)</f>
        <v>0.22770398481973433</v>
      </c>
      <c r="D69" s="40"/>
    </row>
    <row r="71" spans="1:4" x14ac:dyDescent="0.35">
      <c r="A71" s="16" t="s">
        <v>1330</v>
      </c>
      <c r="B71" s="21" t="s">
        <v>1288</v>
      </c>
      <c r="C71" t="s">
        <v>1331</v>
      </c>
    </row>
    <row r="72" spans="1:4" x14ac:dyDescent="0.35">
      <c r="A72" t="s">
        <v>1332</v>
      </c>
      <c r="B72">
        <f>COUNTIFS(Content!K:K,"=NA", Content!J:J, "&gt;="&amp;$H$1, Content!J:J, "&lt;="&amp;$H$2)</f>
        <v>331</v>
      </c>
      <c r="C72" s="23">
        <f>Table7[[#This Row],[Total]]/SUM(Table7[Total])</f>
        <v>0.62927756653992395</v>
      </c>
    </row>
    <row r="73" spans="1:4" x14ac:dyDescent="0.35">
      <c r="A73" t="s">
        <v>1333</v>
      </c>
      <c r="B73">
        <f>E30-B72</f>
        <v>195</v>
      </c>
      <c r="C73" s="23">
        <f>Table7[[#This Row],[Total]]/SUM(Table7[Total])</f>
        <v>0.37072243346007605</v>
      </c>
    </row>
  </sheetData>
  <sortState xmlns:xlrd2="http://schemas.microsoft.com/office/spreadsheetml/2017/richdata2" ref="G35:H49">
    <sortCondition descending="1" ref="H35:H49"/>
  </sortState>
  <phoneticPr fontId="2" type="noConversion"/>
  <pageMargins left="0.7" right="0.7" top="0.75" bottom="0.75" header="0.3" footer="0.3"/>
  <ignoredErrors>
    <ignoredError sqref="C69" calculatedColumn="1"/>
  </ignoredErrors>
  <tableParts count="7">
    <tablePart r:id="rId1"/>
    <tablePart r:id="rId2"/>
    <tablePart r:id="rId3"/>
    <tablePart r:id="rId4"/>
    <tablePart r:id="rId5"/>
    <tablePart r:id="rId6"/>
    <tablePart r:id="rId7"/>
  </tableParts>
  <extLst>
    <ext xmlns:x14="http://schemas.microsoft.com/office/spreadsheetml/2009/9/main" uri="{CCE6A557-97BC-4b89-ADB6-D9C93CAAB3DF}">
      <x14:dataValidations xmlns:xm="http://schemas.microsoft.com/office/excel/2006/main" count="1">
        <x14:dataValidation type="list" allowBlank="1" showInputMessage="1" showErrorMessage="1" xr:uid="{6B2D7BAC-7972-4F86-9461-EC6E1A699504}">
          <x14:formula1>
            <xm:f>'List Values'!$A:$A</xm:f>
          </x14:formula1>
          <xm:sqref>A6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3736C7-DDF9-432E-87CF-05C1C6B43814}">
  <dimension ref="A1:ALT111"/>
  <sheetViews>
    <sheetView workbookViewId="0">
      <selection activeCell="E18" sqref="E18"/>
    </sheetView>
  </sheetViews>
  <sheetFormatPr defaultRowHeight="14.5" x14ac:dyDescent="0.35"/>
  <sheetData>
    <row r="1" spans="1:1008" x14ac:dyDescent="0.35">
      <c r="A1" s="4" t="s">
        <v>1334</v>
      </c>
      <c r="B1" s="4" t="s">
        <v>1335</v>
      </c>
      <c r="C1" t="s">
        <v>1336</v>
      </c>
      <c r="D1" s="4" t="s">
        <v>1337</v>
      </c>
      <c r="E1" t="s">
        <v>1338</v>
      </c>
      <c r="F1" s="27" t="s">
        <v>1339</v>
      </c>
      <c r="G1" s="4" t="s">
        <v>1340</v>
      </c>
      <c r="H1" t="s">
        <v>1341</v>
      </c>
      <c r="I1" t="s">
        <v>1342</v>
      </c>
      <c r="J1" t="s">
        <v>1343</v>
      </c>
      <c r="K1" t="s">
        <v>1344</v>
      </c>
      <c r="L1" t="s">
        <v>1345</v>
      </c>
      <c r="M1" t="s">
        <v>1346</v>
      </c>
      <c r="N1" t="s">
        <v>1347</v>
      </c>
      <c r="O1" t="s">
        <v>1348</v>
      </c>
      <c r="P1" t="s">
        <v>1349</v>
      </c>
      <c r="Q1" t="s">
        <v>1350</v>
      </c>
      <c r="R1" t="s">
        <v>1351</v>
      </c>
      <c r="S1" t="s">
        <v>1352</v>
      </c>
      <c r="T1" t="s">
        <v>1353</v>
      </c>
      <c r="U1" t="s">
        <v>1354</v>
      </c>
      <c r="V1" t="s">
        <v>1355</v>
      </c>
      <c r="W1" t="s">
        <v>1356</v>
      </c>
      <c r="X1" t="s">
        <v>1357</v>
      </c>
      <c r="Y1" t="s">
        <v>1358</v>
      </c>
      <c r="Z1" t="s">
        <v>1359</v>
      </c>
      <c r="AA1" t="s">
        <v>1359</v>
      </c>
      <c r="AB1" t="s">
        <v>1359</v>
      </c>
      <c r="AC1" t="s">
        <v>1359</v>
      </c>
      <c r="AD1" t="s">
        <v>1360</v>
      </c>
      <c r="AE1" t="s">
        <v>1361</v>
      </c>
      <c r="AF1" t="s">
        <v>1361</v>
      </c>
      <c r="AG1" t="s">
        <v>3</v>
      </c>
      <c r="AH1" t="s">
        <v>1362</v>
      </c>
      <c r="AI1" t="s">
        <v>1363</v>
      </c>
      <c r="AJ1" t="s">
        <v>1363</v>
      </c>
      <c r="AK1" t="s">
        <v>1363</v>
      </c>
      <c r="AL1" t="s">
        <v>1363</v>
      </c>
      <c r="AM1" t="s">
        <v>1363</v>
      </c>
      <c r="AN1" t="s">
        <v>1363</v>
      </c>
      <c r="AO1" t="s">
        <v>1363</v>
      </c>
      <c r="AP1" t="s">
        <v>1363</v>
      </c>
      <c r="AQ1" t="s">
        <v>1364</v>
      </c>
      <c r="AR1" t="s">
        <v>1364</v>
      </c>
      <c r="AS1" t="s">
        <v>1364</v>
      </c>
      <c r="AT1" t="s">
        <v>1364</v>
      </c>
      <c r="AU1" t="s">
        <v>1364</v>
      </c>
      <c r="AV1" t="s">
        <v>1364</v>
      </c>
      <c r="AW1" t="s">
        <v>1364</v>
      </c>
      <c r="AX1" t="s">
        <v>1364</v>
      </c>
      <c r="AY1" t="s">
        <v>1365</v>
      </c>
      <c r="AZ1" t="s">
        <v>1366</v>
      </c>
      <c r="BA1" t="s">
        <v>1367</v>
      </c>
      <c r="BB1" t="s">
        <v>1368</v>
      </c>
      <c r="BC1" t="s">
        <v>1369</v>
      </c>
      <c r="BD1" t="s">
        <v>1370</v>
      </c>
      <c r="BE1" t="s">
        <v>1371</v>
      </c>
      <c r="BF1" t="s">
        <v>1372</v>
      </c>
      <c r="BG1" t="s">
        <v>1373</v>
      </c>
      <c r="BH1" t="s">
        <v>1374</v>
      </c>
      <c r="BI1" t="s">
        <v>1375</v>
      </c>
      <c r="BJ1" t="s">
        <v>1376</v>
      </c>
      <c r="BK1" t="s">
        <v>1377</v>
      </c>
      <c r="BL1" t="s">
        <v>1378</v>
      </c>
      <c r="BM1" t="s">
        <v>1378</v>
      </c>
      <c r="BN1" t="s">
        <v>1379</v>
      </c>
      <c r="BO1" t="s">
        <v>1380</v>
      </c>
      <c r="BP1" t="s">
        <v>1381</v>
      </c>
      <c r="BQ1" t="s">
        <v>1382</v>
      </c>
      <c r="BR1" t="s">
        <v>1383</v>
      </c>
      <c r="BS1" t="s">
        <v>1383</v>
      </c>
      <c r="BT1" t="s">
        <v>1383</v>
      </c>
      <c r="BU1" t="s">
        <v>1383</v>
      </c>
      <c r="BV1" t="s">
        <v>1383</v>
      </c>
      <c r="BW1" t="s">
        <v>1383</v>
      </c>
      <c r="BX1" t="s">
        <v>1383</v>
      </c>
      <c r="BY1" t="s">
        <v>1383</v>
      </c>
      <c r="BZ1" t="s">
        <v>1383</v>
      </c>
      <c r="CA1" t="s">
        <v>1383</v>
      </c>
      <c r="CB1" t="s">
        <v>1383</v>
      </c>
      <c r="CC1" t="s">
        <v>1383</v>
      </c>
      <c r="CD1" t="s">
        <v>1383</v>
      </c>
      <c r="CE1" t="s">
        <v>1383</v>
      </c>
      <c r="CF1" t="s">
        <v>1383</v>
      </c>
      <c r="CG1" t="s">
        <v>1383</v>
      </c>
      <c r="CH1" t="s">
        <v>1383</v>
      </c>
      <c r="CI1" t="s">
        <v>1383</v>
      </c>
      <c r="CJ1" t="s">
        <v>1383</v>
      </c>
      <c r="CK1" t="s">
        <v>1384</v>
      </c>
      <c r="CL1" t="s">
        <v>1385</v>
      </c>
      <c r="CM1" t="s">
        <v>1386</v>
      </c>
      <c r="CN1" t="s">
        <v>1387</v>
      </c>
      <c r="CO1" t="s">
        <v>1388</v>
      </c>
      <c r="CP1" t="s">
        <v>1389</v>
      </c>
      <c r="CQ1" t="s">
        <v>1389</v>
      </c>
      <c r="CR1" t="s">
        <v>1390</v>
      </c>
      <c r="CS1" t="s">
        <v>1391</v>
      </c>
      <c r="CT1" t="s">
        <v>1392</v>
      </c>
      <c r="CU1" t="s">
        <v>1393</v>
      </c>
      <c r="CV1" t="s">
        <v>1394</v>
      </c>
      <c r="CW1" t="s">
        <v>1395</v>
      </c>
      <c r="CX1" t="s">
        <v>1396</v>
      </c>
      <c r="CZ1" t="s">
        <v>1397</v>
      </c>
      <c r="DA1" t="s">
        <v>1398</v>
      </c>
      <c r="DB1" t="s">
        <v>1399</v>
      </c>
      <c r="DC1" t="s">
        <v>1400</v>
      </c>
      <c r="DD1" t="s">
        <v>1401</v>
      </c>
      <c r="DE1" t="s">
        <v>1402</v>
      </c>
      <c r="DF1" t="s">
        <v>1403</v>
      </c>
      <c r="DG1" t="s">
        <v>1404</v>
      </c>
      <c r="DH1" t="s">
        <v>1405</v>
      </c>
      <c r="DI1" t="s">
        <v>1406</v>
      </c>
      <c r="DJ1" t="s">
        <v>1407</v>
      </c>
      <c r="DK1" t="s">
        <v>1408</v>
      </c>
      <c r="DL1" t="s">
        <v>1409</v>
      </c>
      <c r="DM1" t="s">
        <v>1410</v>
      </c>
      <c r="DN1" t="s">
        <v>1411</v>
      </c>
      <c r="DO1" t="s">
        <v>1412</v>
      </c>
      <c r="DP1" t="s">
        <v>1413</v>
      </c>
      <c r="DQ1" t="s">
        <v>1414</v>
      </c>
      <c r="DR1" t="s">
        <v>1415</v>
      </c>
      <c r="DS1" t="s">
        <v>1416</v>
      </c>
      <c r="DT1" t="s">
        <v>1417</v>
      </c>
      <c r="DU1" t="s">
        <v>1418</v>
      </c>
      <c r="DV1" t="s">
        <v>1419</v>
      </c>
      <c r="DW1" t="s">
        <v>1420</v>
      </c>
      <c r="DX1" t="s">
        <v>1421</v>
      </c>
      <c r="DY1" t="s">
        <v>1422</v>
      </c>
      <c r="DZ1" t="s">
        <v>1423</v>
      </c>
      <c r="EA1" t="s">
        <v>1424</v>
      </c>
      <c r="EB1" t="s">
        <v>1425</v>
      </c>
      <c r="EC1" t="s">
        <v>1426</v>
      </c>
      <c r="ED1" t="s">
        <v>1427</v>
      </c>
      <c r="EE1" t="s">
        <v>1428</v>
      </c>
      <c r="EF1" t="s">
        <v>1429</v>
      </c>
      <c r="EG1" t="s">
        <v>1430</v>
      </c>
      <c r="EH1" t="s">
        <v>1431</v>
      </c>
      <c r="EI1" t="s">
        <v>1432</v>
      </c>
      <c r="EJ1" t="s">
        <v>1432</v>
      </c>
      <c r="EK1" t="s">
        <v>1433</v>
      </c>
      <c r="EL1" t="s">
        <v>1434</v>
      </c>
      <c r="EM1" t="s">
        <v>1435</v>
      </c>
      <c r="EN1" t="s">
        <v>1436</v>
      </c>
      <c r="EO1" t="s">
        <v>1437</v>
      </c>
      <c r="EP1" t="s">
        <v>1438</v>
      </c>
      <c r="EQ1" t="s">
        <v>1439</v>
      </c>
      <c r="ER1" t="s">
        <v>1440</v>
      </c>
      <c r="ES1" t="s">
        <v>1441</v>
      </c>
      <c r="ET1" t="s">
        <v>1442</v>
      </c>
      <c r="EU1" t="s">
        <v>1443</v>
      </c>
      <c r="EV1" t="s">
        <v>1444</v>
      </c>
      <c r="EW1" t="s">
        <v>1445</v>
      </c>
      <c r="EX1" t="s">
        <v>1446</v>
      </c>
      <c r="EY1" t="s">
        <v>1447</v>
      </c>
      <c r="EZ1" t="s">
        <v>1448</v>
      </c>
      <c r="FA1" t="s">
        <v>1449</v>
      </c>
      <c r="FB1" t="s">
        <v>1450</v>
      </c>
      <c r="FC1" t="s">
        <v>1451</v>
      </c>
      <c r="FD1" t="s">
        <v>1451</v>
      </c>
      <c r="FE1" t="s">
        <v>1451</v>
      </c>
      <c r="FF1" t="s">
        <v>1451</v>
      </c>
      <c r="FG1" t="s">
        <v>1451</v>
      </c>
      <c r="FH1" t="s">
        <v>1451</v>
      </c>
      <c r="FI1" t="s">
        <v>1451</v>
      </c>
      <c r="FJ1" t="s">
        <v>1452</v>
      </c>
      <c r="FK1" t="s">
        <v>1453</v>
      </c>
      <c r="FL1" t="s">
        <v>1454</v>
      </c>
      <c r="FM1" t="s">
        <v>1455</v>
      </c>
      <c r="FN1" t="s">
        <v>1456</v>
      </c>
      <c r="FO1" t="s">
        <v>1457</v>
      </c>
      <c r="FP1" t="s">
        <v>1458</v>
      </c>
      <c r="FQ1" t="s">
        <v>1459</v>
      </c>
      <c r="FR1" t="s">
        <v>1460</v>
      </c>
      <c r="FS1" t="s">
        <v>1461</v>
      </c>
      <c r="FT1" t="s">
        <v>1462</v>
      </c>
      <c r="FU1" t="s">
        <v>1463</v>
      </c>
      <c r="FV1" t="s">
        <v>1464</v>
      </c>
      <c r="FW1" t="s">
        <v>1465</v>
      </c>
      <c r="FX1" t="s">
        <v>1466</v>
      </c>
      <c r="FY1" t="s">
        <v>1467</v>
      </c>
      <c r="FZ1" t="s">
        <v>1468</v>
      </c>
      <c r="GA1" t="s">
        <v>1469</v>
      </c>
      <c r="GB1" t="s">
        <v>1470</v>
      </c>
      <c r="GC1" t="s">
        <v>1471</v>
      </c>
      <c r="GD1" t="s">
        <v>1472</v>
      </c>
      <c r="GE1" t="s">
        <v>1472</v>
      </c>
      <c r="GF1" t="s">
        <v>1473</v>
      </c>
      <c r="GG1" t="s">
        <v>1474</v>
      </c>
      <c r="GH1" t="s">
        <v>1474</v>
      </c>
      <c r="GI1" t="s">
        <v>1474</v>
      </c>
      <c r="GJ1" t="s">
        <v>1474</v>
      </c>
      <c r="GK1" t="s">
        <v>1474</v>
      </c>
      <c r="GL1" t="s">
        <v>1474</v>
      </c>
      <c r="GM1" t="s">
        <v>1474</v>
      </c>
      <c r="GN1" t="s">
        <v>1474</v>
      </c>
      <c r="GO1" t="s">
        <v>1474</v>
      </c>
      <c r="GP1" t="s">
        <v>1474</v>
      </c>
      <c r="GQ1" t="s">
        <v>1474</v>
      </c>
      <c r="GR1" t="s">
        <v>1474</v>
      </c>
      <c r="GS1" t="s">
        <v>1474</v>
      </c>
      <c r="GT1" t="s">
        <v>1474</v>
      </c>
      <c r="GU1" t="s">
        <v>1474</v>
      </c>
      <c r="GV1" t="s">
        <v>1474</v>
      </c>
      <c r="GW1" t="s">
        <v>1474</v>
      </c>
      <c r="GX1" t="s">
        <v>1474</v>
      </c>
      <c r="GY1" t="s">
        <v>1474</v>
      </c>
      <c r="GZ1" t="s">
        <v>1474</v>
      </c>
      <c r="HA1" t="s">
        <v>1474</v>
      </c>
      <c r="HB1" t="s">
        <v>1474</v>
      </c>
      <c r="HC1" t="s">
        <v>1474</v>
      </c>
      <c r="HD1" t="s">
        <v>1474</v>
      </c>
      <c r="HE1" t="s">
        <v>1474</v>
      </c>
      <c r="HF1" t="s">
        <v>1474</v>
      </c>
      <c r="HG1" t="s">
        <v>1474</v>
      </c>
      <c r="HH1" t="s">
        <v>1475</v>
      </c>
      <c r="HI1" t="s">
        <v>1476</v>
      </c>
      <c r="HJ1" t="s">
        <v>1477</v>
      </c>
      <c r="HK1" t="s">
        <v>1478</v>
      </c>
      <c r="HL1" t="s">
        <v>1478</v>
      </c>
      <c r="HM1" t="s">
        <v>1478</v>
      </c>
      <c r="HN1" t="s">
        <v>1478</v>
      </c>
      <c r="HO1" t="s">
        <v>1479</v>
      </c>
      <c r="HP1" t="s">
        <v>1480</v>
      </c>
      <c r="HQ1" t="s">
        <v>1481</v>
      </c>
      <c r="HR1" t="s">
        <v>1482</v>
      </c>
      <c r="HS1" t="s">
        <v>1483</v>
      </c>
      <c r="HT1" t="s">
        <v>1484</v>
      </c>
      <c r="HU1" t="s">
        <v>1485</v>
      </c>
      <c r="HV1" t="s">
        <v>1486</v>
      </c>
      <c r="HW1" t="s">
        <v>1487</v>
      </c>
      <c r="HX1" t="s">
        <v>1488</v>
      </c>
      <c r="HY1" t="s">
        <v>1489</v>
      </c>
      <c r="HZ1" t="s">
        <v>1490</v>
      </c>
      <c r="IA1" t="s">
        <v>1491</v>
      </c>
      <c r="IB1" t="s">
        <v>1492</v>
      </c>
      <c r="IC1" t="s">
        <v>1493</v>
      </c>
      <c r="ID1" t="s">
        <v>1494</v>
      </c>
      <c r="IE1" t="s">
        <v>1495</v>
      </c>
      <c r="IF1" t="s">
        <v>1496</v>
      </c>
      <c r="IG1" t="s">
        <v>1497</v>
      </c>
      <c r="IH1" t="s">
        <v>1498</v>
      </c>
      <c r="II1" t="s">
        <v>1499</v>
      </c>
      <c r="IJ1" t="s">
        <v>1499</v>
      </c>
      <c r="IK1" t="s">
        <v>1500</v>
      </c>
      <c r="IL1" t="s">
        <v>1501</v>
      </c>
      <c r="IM1" t="s">
        <v>1502</v>
      </c>
      <c r="IN1" t="s">
        <v>1503</v>
      </c>
      <c r="IO1" t="s">
        <v>1504</v>
      </c>
      <c r="IP1" t="s">
        <v>1505</v>
      </c>
      <c r="IQ1" t="s">
        <v>1506</v>
      </c>
      <c r="IR1" t="s">
        <v>1506</v>
      </c>
      <c r="IS1" t="s">
        <v>1507</v>
      </c>
      <c r="IT1" t="s">
        <v>1508</v>
      </c>
      <c r="IU1" t="s">
        <v>1509</v>
      </c>
      <c r="IV1" t="s">
        <v>1510</v>
      </c>
      <c r="IW1" t="s">
        <v>1510</v>
      </c>
      <c r="IX1" t="s">
        <v>1510</v>
      </c>
      <c r="IY1" t="s">
        <v>1510</v>
      </c>
      <c r="IZ1" t="s">
        <v>1510</v>
      </c>
      <c r="JA1" t="s">
        <v>1510</v>
      </c>
      <c r="JB1" t="s">
        <v>1510</v>
      </c>
      <c r="JC1" t="s">
        <v>1510</v>
      </c>
      <c r="JD1" t="s">
        <v>1510</v>
      </c>
      <c r="JE1" t="s">
        <v>1510</v>
      </c>
      <c r="JF1" t="s">
        <v>1510</v>
      </c>
      <c r="JG1" t="s">
        <v>1510</v>
      </c>
      <c r="JH1" t="s">
        <v>1510</v>
      </c>
      <c r="JI1" t="s">
        <v>1510</v>
      </c>
      <c r="JJ1" t="s">
        <v>1510</v>
      </c>
      <c r="JK1" t="s">
        <v>1510</v>
      </c>
      <c r="JL1" t="s">
        <v>1510</v>
      </c>
      <c r="JM1" t="s">
        <v>1510</v>
      </c>
      <c r="JN1" t="s">
        <v>1510</v>
      </c>
      <c r="JO1" t="s">
        <v>1510</v>
      </c>
      <c r="JP1" t="s">
        <v>1510</v>
      </c>
      <c r="JQ1" t="s">
        <v>1510</v>
      </c>
      <c r="JR1" t="s">
        <v>1510</v>
      </c>
      <c r="JS1" t="s">
        <v>1510</v>
      </c>
      <c r="JT1" t="s">
        <v>1510</v>
      </c>
      <c r="JU1" t="s">
        <v>1510</v>
      </c>
      <c r="JV1" t="s">
        <v>1510</v>
      </c>
      <c r="JW1" t="s">
        <v>1511</v>
      </c>
      <c r="JX1" t="s">
        <v>1512</v>
      </c>
      <c r="JY1" t="s">
        <v>1513</v>
      </c>
      <c r="JZ1" t="s">
        <v>1514</v>
      </c>
      <c r="KA1" t="s">
        <v>1515</v>
      </c>
      <c r="KB1" t="s">
        <v>1515</v>
      </c>
      <c r="KC1" t="s">
        <v>1515</v>
      </c>
      <c r="KD1" t="s">
        <v>1515</v>
      </c>
      <c r="KE1" t="s">
        <v>1515</v>
      </c>
      <c r="KF1" t="s">
        <v>1515</v>
      </c>
      <c r="KG1" t="s">
        <v>1515</v>
      </c>
      <c r="KH1" t="s">
        <v>1516</v>
      </c>
      <c r="KI1" t="s">
        <v>1517</v>
      </c>
      <c r="KJ1" t="s">
        <v>1518</v>
      </c>
      <c r="KK1" t="s">
        <v>1519</v>
      </c>
      <c r="KL1" t="s">
        <v>1520</v>
      </c>
      <c r="KM1" t="s">
        <v>1520</v>
      </c>
      <c r="KN1" t="s">
        <v>1520</v>
      </c>
      <c r="KO1" t="s">
        <v>1520</v>
      </c>
      <c r="KP1" t="s">
        <v>1520</v>
      </c>
      <c r="KQ1" t="s">
        <v>1520</v>
      </c>
      <c r="KR1" t="s">
        <v>1520</v>
      </c>
      <c r="KS1" t="s">
        <v>1520</v>
      </c>
      <c r="KT1" t="s">
        <v>1520</v>
      </c>
      <c r="KU1" t="s">
        <v>1520</v>
      </c>
      <c r="KV1" t="s">
        <v>1520</v>
      </c>
      <c r="KW1" t="s">
        <v>1520</v>
      </c>
      <c r="KX1" t="s">
        <v>1520</v>
      </c>
      <c r="KY1" t="s">
        <v>1520</v>
      </c>
      <c r="KZ1" t="s">
        <v>1520</v>
      </c>
      <c r="LA1" t="s">
        <v>1520</v>
      </c>
      <c r="LB1" t="s">
        <v>1520</v>
      </c>
      <c r="LC1" t="s">
        <v>1520</v>
      </c>
      <c r="LD1" t="s">
        <v>1520</v>
      </c>
      <c r="LE1" t="s">
        <v>1520</v>
      </c>
      <c r="LF1" t="s">
        <v>1520</v>
      </c>
      <c r="LG1" t="s">
        <v>1520</v>
      </c>
      <c r="LH1" t="s">
        <v>1520</v>
      </c>
      <c r="LI1" t="s">
        <v>1520</v>
      </c>
      <c r="LJ1" t="s">
        <v>1520</v>
      </c>
      <c r="LK1" t="s">
        <v>1520</v>
      </c>
      <c r="LL1" t="s">
        <v>1521</v>
      </c>
      <c r="LM1" t="s">
        <v>1522</v>
      </c>
      <c r="LN1" t="s">
        <v>1523</v>
      </c>
      <c r="LO1" t="s">
        <v>1524</v>
      </c>
      <c r="LP1" t="s">
        <v>1525</v>
      </c>
      <c r="LQ1" t="s">
        <v>1526</v>
      </c>
      <c r="LR1" t="s">
        <v>1527</v>
      </c>
      <c r="LS1" t="s">
        <v>1527</v>
      </c>
      <c r="LT1" t="s">
        <v>1527</v>
      </c>
      <c r="LU1" t="s">
        <v>1527</v>
      </c>
      <c r="LV1" t="s">
        <v>1527</v>
      </c>
      <c r="LW1" t="s">
        <v>1527</v>
      </c>
      <c r="LX1" t="s">
        <v>1527</v>
      </c>
      <c r="LY1" t="s">
        <v>1527</v>
      </c>
      <c r="LZ1" t="s">
        <v>1527</v>
      </c>
      <c r="MA1" t="s">
        <v>1527</v>
      </c>
      <c r="MB1" t="s">
        <v>1527</v>
      </c>
      <c r="MC1" t="s">
        <v>1527</v>
      </c>
      <c r="MD1" t="s">
        <v>1527</v>
      </c>
      <c r="ME1" t="s">
        <v>1527</v>
      </c>
      <c r="MF1" t="s">
        <v>1527</v>
      </c>
      <c r="MG1" t="s">
        <v>1527</v>
      </c>
      <c r="MH1" t="s">
        <v>1527</v>
      </c>
      <c r="MI1" t="s">
        <v>1527</v>
      </c>
      <c r="MJ1" t="s">
        <v>1527</v>
      </c>
      <c r="MK1" t="s">
        <v>1527</v>
      </c>
      <c r="ML1" t="s">
        <v>1527</v>
      </c>
      <c r="MM1" t="s">
        <v>1527</v>
      </c>
      <c r="MN1" t="s">
        <v>1527</v>
      </c>
      <c r="MO1" t="s">
        <v>1527</v>
      </c>
      <c r="MP1" t="s">
        <v>1527</v>
      </c>
      <c r="MQ1" t="s">
        <v>1527</v>
      </c>
      <c r="MR1" t="s">
        <v>1527</v>
      </c>
      <c r="MS1" t="s">
        <v>1527</v>
      </c>
      <c r="MT1" t="s">
        <v>1527</v>
      </c>
      <c r="MU1" t="s">
        <v>1528</v>
      </c>
      <c r="MV1" t="s">
        <v>1529</v>
      </c>
      <c r="MW1" t="s">
        <v>1530</v>
      </c>
      <c r="MX1" t="s">
        <v>1531</v>
      </c>
      <c r="MY1" t="s">
        <v>1532</v>
      </c>
      <c r="MZ1" t="s">
        <v>1533</v>
      </c>
      <c r="NA1" t="s">
        <v>1534</v>
      </c>
      <c r="NB1" t="s">
        <v>1535</v>
      </c>
      <c r="NC1" t="s">
        <v>1536</v>
      </c>
      <c r="ND1" t="s">
        <v>1537</v>
      </c>
      <c r="NE1" t="s">
        <v>1538</v>
      </c>
      <c r="NF1" t="s">
        <v>1539</v>
      </c>
      <c r="NG1" t="s">
        <v>1540</v>
      </c>
      <c r="NH1" t="s">
        <v>1541</v>
      </c>
      <c r="NI1" t="s">
        <v>1542</v>
      </c>
      <c r="NJ1" t="s">
        <v>1543</v>
      </c>
      <c r="NK1" t="s">
        <v>1544</v>
      </c>
      <c r="NL1" t="s">
        <v>1545</v>
      </c>
      <c r="NM1" t="s">
        <v>1546</v>
      </c>
      <c r="NN1" t="s">
        <v>1547</v>
      </c>
      <c r="NO1" t="s">
        <v>1548</v>
      </c>
      <c r="NP1" t="s">
        <v>1549</v>
      </c>
      <c r="NQ1" t="s">
        <v>1549</v>
      </c>
      <c r="NR1" t="s">
        <v>1549</v>
      </c>
      <c r="NS1" t="s">
        <v>1549</v>
      </c>
      <c r="NT1" t="s">
        <v>1550</v>
      </c>
      <c r="NU1" t="s">
        <v>1551</v>
      </c>
      <c r="NV1" t="s">
        <v>1552</v>
      </c>
      <c r="NW1" t="s">
        <v>1553</v>
      </c>
      <c r="NX1" t="s">
        <v>1554</v>
      </c>
      <c r="NY1" t="s">
        <v>1554</v>
      </c>
      <c r="NZ1" t="s">
        <v>1555</v>
      </c>
      <c r="OA1" t="s">
        <v>1556</v>
      </c>
      <c r="OB1" t="s">
        <v>1557</v>
      </c>
      <c r="OC1" t="s">
        <v>1557</v>
      </c>
      <c r="OD1" t="s">
        <v>1557</v>
      </c>
      <c r="OE1" t="s">
        <v>1558</v>
      </c>
      <c r="OF1" t="s">
        <v>1559</v>
      </c>
      <c r="OG1" t="s">
        <v>1560</v>
      </c>
      <c r="OH1" t="s">
        <v>1560</v>
      </c>
      <c r="OI1" t="s">
        <v>1561</v>
      </c>
      <c r="OJ1" t="s">
        <v>1562</v>
      </c>
      <c r="OK1" t="s">
        <v>1562</v>
      </c>
      <c r="OL1" t="s">
        <v>1563</v>
      </c>
      <c r="OM1" t="s">
        <v>1564</v>
      </c>
      <c r="ON1" t="s">
        <v>1565</v>
      </c>
      <c r="OO1" t="s">
        <v>1566</v>
      </c>
      <c r="OP1" t="s">
        <v>1567</v>
      </c>
      <c r="OQ1" t="s">
        <v>1568</v>
      </c>
      <c r="OR1" t="s">
        <v>1569</v>
      </c>
      <c r="OS1" t="s">
        <v>1570</v>
      </c>
      <c r="OT1" t="s">
        <v>1571</v>
      </c>
      <c r="OU1" t="s">
        <v>1572</v>
      </c>
      <c r="OV1" t="s">
        <v>1573</v>
      </c>
      <c r="OW1" t="s">
        <v>1574</v>
      </c>
      <c r="OX1" t="s">
        <v>1575</v>
      </c>
      <c r="OY1" t="s">
        <v>1575</v>
      </c>
      <c r="OZ1" t="s">
        <v>1576</v>
      </c>
      <c r="PA1" t="s">
        <v>1577</v>
      </c>
      <c r="PB1" t="s">
        <v>1578</v>
      </c>
      <c r="PC1" t="s">
        <v>1579</v>
      </c>
      <c r="PD1" t="s">
        <v>1580</v>
      </c>
      <c r="PE1" t="s">
        <v>1581</v>
      </c>
      <c r="PF1" t="s">
        <v>1582</v>
      </c>
      <c r="PG1" t="s">
        <v>1582</v>
      </c>
      <c r="PH1" t="s">
        <v>1583</v>
      </c>
      <c r="PI1" t="s">
        <v>1584</v>
      </c>
      <c r="PJ1" t="s">
        <v>1585</v>
      </c>
      <c r="PK1" t="s">
        <v>1586</v>
      </c>
      <c r="PL1" t="s">
        <v>1587</v>
      </c>
      <c r="PM1" t="s">
        <v>1588</v>
      </c>
      <c r="PN1" t="s">
        <v>1589</v>
      </c>
      <c r="PO1" t="s">
        <v>1590</v>
      </c>
      <c r="PP1" t="s">
        <v>1590</v>
      </c>
      <c r="PQ1" t="s">
        <v>1590</v>
      </c>
      <c r="PR1" t="s">
        <v>1590</v>
      </c>
      <c r="PS1" t="s">
        <v>1590</v>
      </c>
      <c r="PT1" t="s">
        <v>1590</v>
      </c>
      <c r="PU1" t="s">
        <v>1590</v>
      </c>
      <c r="PV1" t="s">
        <v>1590</v>
      </c>
      <c r="PW1" t="s">
        <v>1590</v>
      </c>
      <c r="PX1" t="s">
        <v>1590</v>
      </c>
      <c r="PY1" t="s">
        <v>1590</v>
      </c>
      <c r="PZ1" t="s">
        <v>1590</v>
      </c>
      <c r="QA1" t="s">
        <v>1590</v>
      </c>
      <c r="QB1" t="s">
        <v>1590</v>
      </c>
      <c r="QC1" t="s">
        <v>1590</v>
      </c>
      <c r="QD1" t="s">
        <v>1590</v>
      </c>
      <c r="QE1" t="s">
        <v>1590</v>
      </c>
      <c r="QF1" t="s">
        <v>1590</v>
      </c>
      <c r="QG1" t="s">
        <v>1590</v>
      </c>
      <c r="QH1" t="s">
        <v>1590</v>
      </c>
      <c r="QI1" t="s">
        <v>1590</v>
      </c>
      <c r="QJ1" t="s">
        <v>1591</v>
      </c>
      <c r="QK1" t="s">
        <v>1591</v>
      </c>
      <c r="QL1" t="s">
        <v>1591</v>
      </c>
      <c r="QM1" t="s">
        <v>1591</v>
      </c>
      <c r="QN1" t="s">
        <v>1591</v>
      </c>
      <c r="QO1" t="s">
        <v>1591</v>
      </c>
      <c r="QP1" t="s">
        <v>1591</v>
      </c>
      <c r="QQ1" t="s">
        <v>1591</v>
      </c>
      <c r="QR1" t="s">
        <v>1591</v>
      </c>
      <c r="QS1" t="s">
        <v>1591</v>
      </c>
      <c r="QT1" t="s">
        <v>1591</v>
      </c>
      <c r="QU1" t="s">
        <v>1591</v>
      </c>
      <c r="QV1" t="s">
        <v>1591</v>
      </c>
      <c r="QW1" t="s">
        <v>1591</v>
      </c>
      <c r="QX1" t="s">
        <v>1591</v>
      </c>
      <c r="QY1" t="s">
        <v>1591</v>
      </c>
      <c r="QZ1" t="s">
        <v>1591</v>
      </c>
      <c r="RA1" t="s">
        <v>1591</v>
      </c>
      <c r="RB1" t="s">
        <v>1591</v>
      </c>
      <c r="RC1" t="s">
        <v>1591</v>
      </c>
      <c r="RD1" t="s">
        <v>1591</v>
      </c>
      <c r="RE1" t="s">
        <v>1591</v>
      </c>
      <c r="RF1" t="s">
        <v>1591</v>
      </c>
      <c r="RG1" t="s">
        <v>1591</v>
      </c>
      <c r="RH1" t="s">
        <v>1591</v>
      </c>
      <c r="RI1" t="s">
        <v>1591</v>
      </c>
      <c r="RJ1" t="s">
        <v>1591</v>
      </c>
      <c r="RK1" t="s">
        <v>1591</v>
      </c>
      <c r="RL1" t="s">
        <v>1591</v>
      </c>
      <c r="RM1" t="s">
        <v>1592</v>
      </c>
      <c r="RN1" t="s">
        <v>1593</v>
      </c>
      <c r="RO1" t="s">
        <v>1593</v>
      </c>
      <c r="RP1" t="s">
        <v>1593</v>
      </c>
      <c r="RQ1" t="s">
        <v>1593</v>
      </c>
      <c r="RR1" t="s">
        <v>1593</v>
      </c>
      <c r="RS1" t="s">
        <v>1593</v>
      </c>
      <c r="RT1" t="s">
        <v>1593</v>
      </c>
      <c r="RU1" t="s">
        <v>1593</v>
      </c>
      <c r="RV1" t="s">
        <v>1593</v>
      </c>
      <c r="RW1" t="s">
        <v>1593</v>
      </c>
      <c r="RX1" t="s">
        <v>1593</v>
      </c>
      <c r="RY1" t="s">
        <v>1593</v>
      </c>
      <c r="RZ1" t="s">
        <v>1593</v>
      </c>
      <c r="SA1" t="s">
        <v>1593</v>
      </c>
      <c r="SB1" t="s">
        <v>1593</v>
      </c>
      <c r="SC1" t="s">
        <v>1593</v>
      </c>
      <c r="SD1" t="s">
        <v>1593</v>
      </c>
      <c r="SE1" t="s">
        <v>1593</v>
      </c>
      <c r="SF1" t="s">
        <v>1593</v>
      </c>
      <c r="SG1" t="s">
        <v>1593</v>
      </c>
      <c r="SH1" t="s">
        <v>1593</v>
      </c>
      <c r="SI1" t="s">
        <v>1593</v>
      </c>
      <c r="SJ1" t="s">
        <v>1593</v>
      </c>
      <c r="SK1" t="s">
        <v>1593</v>
      </c>
      <c r="SL1" t="s">
        <v>1593</v>
      </c>
      <c r="SM1" t="s">
        <v>1593</v>
      </c>
      <c r="SN1" t="s">
        <v>1593</v>
      </c>
      <c r="SO1" t="s">
        <v>1594</v>
      </c>
      <c r="SP1" t="s">
        <v>1595</v>
      </c>
      <c r="SQ1" t="s">
        <v>1596</v>
      </c>
      <c r="SR1" t="s">
        <v>1597</v>
      </c>
      <c r="SS1" t="s">
        <v>1598</v>
      </c>
      <c r="ST1" t="s">
        <v>1599</v>
      </c>
      <c r="SU1" t="s">
        <v>1600</v>
      </c>
      <c r="SV1" t="s">
        <v>1601</v>
      </c>
      <c r="SW1" t="s">
        <v>1602</v>
      </c>
      <c r="SX1" t="s">
        <v>1603</v>
      </c>
      <c r="SY1" t="s">
        <v>1604</v>
      </c>
      <c r="SZ1" t="s">
        <v>1605</v>
      </c>
      <c r="TA1" t="s">
        <v>1606</v>
      </c>
      <c r="TB1" t="s">
        <v>1607</v>
      </c>
      <c r="TC1" t="s">
        <v>1608</v>
      </c>
      <c r="TD1" t="s">
        <v>1609</v>
      </c>
      <c r="TE1" t="s">
        <v>1610</v>
      </c>
      <c r="TF1" t="s">
        <v>1611</v>
      </c>
      <c r="TG1" t="s">
        <v>1612</v>
      </c>
      <c r="TH1" t="s">
        <v>1613</v>
      </c>
      <c r="TI1" t="s">
        <v>1614</v>
      </c>
      <c r="TJ1" t="s">
        <v>1615</v>
      </c>
      <c r="TK1" t="s">
        <v>1616</v>
      </c>
      <c r="TL1" t="s">
        <v>1617</v>
      </c>
      <c r="TM1" t="s">
        <v>1618</v>
      </c>
      <c r="TN1" t="s">
        <v>1619</v>
      </c>
      <c r="TO1" t="s">
        <v>1620</v>
      </c>
      <c r="TP1" t="s">
        <v>1621</v>
      </c>
      <c r="TQ1" t="s">
        <v>1622</v>
      </c>
      <c r="TR1" t="s">
        <v>1623</v>
      </c>
      <c r="TS1" t="s">
        <v>1624</v>
      </c>
      <c r="TT1" t="s">
        <v>1625</v>
      </c>
      <c r="TU1" t="s">
        <v>1626</v>
      </c>
      <c r="TV1" t="s">
        <v>1627</v>
      </c>
      <c r="TW1" t="s">
        <v>1628</v>
      </c>
      <c r="TX1" t="s">
        <v>1628</v>
      </c>
      <c r="TY1" t="s">
        <v>1628</v>
      </c>
      <c r="TZ1" t="s">
        <v>1628</v>
      </c>
      <c r="UA1" t="s">
        <v>1629</v>
      </c>
      <c r="UB1" t="s">
        <v>1630</v>
      </c>
      <c r="UC1" t="s">
        <v>1631</v>
      </c>
      <c r="UD1" t="s">
        <v>1632</v>
      </c>
      <c r="UE1" t="s">
        <v>1633</v>
      </c>
      <c r="UF1" t="s">
        <v>1634</v>
      </c>
      <c r="UG1" t="s">
        <v>1635</v>
      </c>
      <c r="UH1" t="s">
        <v>1636</v>
      </c>
      <c r="UI1" t="s">
        <v>1637</v>
      </c>
      <c r="UJ1" t="s">
        <v>1638</v>
      </c>
      <c r="UK1" t="s">
        <v>1639</v>
      </c>
      <c r="UL1" t="s">
        <v>1640</v>
      </c>
      <c r="UM1" t="s">
        <v>1641</v>
      </c>
      <c r="UN1" t="s">
        <v>1642</v>
      </c>
      <c r="UO1" t="s">
        <v>1643</v>
      </c>
      <c r="UP1" t="s">
        <v>1644</v>
      </c>
      <c r="UQ1" t="s">
        <v>1645</v>
      </c>
      <c r="UR1" t="s">
        <v>1646</v>
      </c>
      <c r="US1" t="s">
        <v>1647</v>
      </c>
      <c r="UT1" t="s">
        <v>1648</v>
      </c>
      <c r="UU1" t="s">
        <v>1649</v>
      </c>
      <c r="UV1" t="s">
        <v>1650</v>
      </c>
      <c r="UW1" t="s">
        <v>1651</v>
      </c>
      <c r="UX1" t="s">
        <v>1652</v>
      </c>
      <c r="UY1" t="s">
        <v>1653</v>
      </c>
      <c r="UZ1" t="s">
        <v>1654</v>
      </c>
      <c r="VA1" t="s">
        <v>1655</v>
      </c>
      <c r="VB1" t="s">
        <v>1656</v>
      </c>
      <c r="VC1" t="s">
        <v>1656</v>
      </c>
      <c r="VD1" t="s">
        <v>1657</v>
      </c>
      <c r="VE1" t="s">
        <v>1658</v>
      </c>
      <c r="VF1" t="s">
        <v>1659</v>
      </c>
      <c r="VG1" t="s">
        <v>1660</v>
      </c>
      <c r="VH1" t="s">
        <v>1660</v>
      </c>
      <c r="VI1" t="s">
        <v>1661</v>
      </c>
      <c r="VJ1" t="s">
        <v>1662</v>
      </c>
      <c r="VK1" t="s">
        <v>1663</v>
      </c>
      <c r="VL1" t="s">
        <v>1664</v>
      </c>
      <c r="VM1" t="s">
        <v>1665</v>
      </c>
      <c r="VN1" t="s">
        <v>1666</v>
      </c>
      <c r="VO1" t="s">
        <v>1667</v>
      </c>
      <c r="VP1" t="s">
        <v>1668</v>
      </c>
      <c r="VQ1" t="s">
        <v>1669</v>
      </c>
      <c r="VR1" t="s">
        <v>1670</v>
      </c>
      <c r="VS1" t="s">
        <v>1671</v>
      </c>
      <c r="VT1" t="s">
        <v>1672</v>
      </c>
      <c r="VU1" t="s">
        <v>1673</v>
      </c>
      <c r="VV1" t="s">
        <v>1674</v>
      </c>
      <c r="VW1" t="s">
        <v>1675</v>
      </c>
      <c r="VX1" t="s">
        <v>1676</v>
      </c>
      <c r="VY1" t="s">
        <v>1677</v>
      </c>
      <c r="VZ1" t="s">
        <v>1678</v>
      </c>
      <c r="WA1" t="s">
        <v>1679</v>
      </c>
      <c r="WB1" t="s">
        <v>1680</v>
      </c>
      <c r="WC1" t="s">
        <v>1681</v>
      </c>
      <c r="WD1" t="s">
        <v>1682</v>
      </c>
      <c r="WE1" t="s">
        <v>1683</v>
      </c>
      <c r="WF1" t="s">
        <v>1684</v>
      </c>
      <c r="WG1" t="s">
        <v>1685</v>
      </c>
      <c r="WH1" t="s">
        <v>1686</v>
      </c>
      <c r="WI1" t="s">
        <v>1687</v>
      </c>
      <c r="WJ1" t="s">
        <v>1688</v>
      </c>
      <c r="WK1" t="s">
        <v>1689</v>
      </c>
      <c r="WL1" t="s">
        <v>1690</v>
      </c>
      <c r="WM1" t="s">
        <v>1691</v>
      </c>
      <c r="WN1" t="s">
        <v>1692</v>
      </c>
      <c r="WO1" t="s">
        <v>1693</v>
      </c>
      <c r="WP1" t="s">
        <v>1694</v>
      </c>
      <c r="WQ1" t="s">
        <v>1695</v>
      </c>
      <c r="WR1" t="s">
        <v>1696</v>
      </c>
      <c r="WS1" t="s">
        <v>1697</v>
      </c>
      <c r="WT1" t="s">
        <v>1698</v>
      </c>
      <c r="WU1" t="s">
        <v>1699</v>
      </c>
      <c r="WV1" t="s">
        <v>1700</v>
      </c>
      <c r="WW1" t="s">
        <v>1700</v>
      </c>
      <c r="WX1" t="s">
        <v>1700</v>
      </c>
      <c r="WY1" t="s">
        <v>1701</v>
      </c>
      <c r="WZ1" t="s">
        <v>1702</v>
      </c>
      <c r="XA1" t="s">
        <v>1703</v>
      </c>
      <c r="XB1" t="s">
        <v>1704</v>
      </c>
      <c r="XC1" t="s">
        <v>1704</v>
      </c>
      <c r="XD1" t="s">
        <v>1704</v>
      </c>
      <c r="XE1" t="s">
        <v>1705</v>
      </c>
      <c r="XF1" t="s">
        <v>1706</v>
      </c>
      <c r="XG1" t="s">
        <v>1707</v>
      </c>
      <c r="XH1" t="s">
        <v>1708</v>
      </c>
      <c r="XI1" t="s">
        <v>1709</v>
      </c>
      <c r="XJ1" t="s">
        <v>1710</v>
      </c>
      <c r="XK1" t="s">
        <v>1711</v>
      </c>
      <c r="XL1" t="s">
        <v>1712</v>
      </c>
      <c r="XM1" t="s">
        <v>1713</v>
      </c>
      <c r="XN1" t="s">
        <v>1714</v>
      </c>
      <c r="XO1" t="s">
        <v>1715</v>
      </c>
      <c r="XP1" t="s">
        <v>1716</v>
      </c>
      <c r="XQ1" t="s">
        <v>1717</v>
      </c>
      <c r="XR1" t="s">
        <v>1718</v>
      </c>
      <c r="XS1" t="s">
        <v>1719</v>
      </c>
      <c r="XT1" t="s">
        <v>1720</v>
      </c>
      <c r="XU1" t="s">
        <v>1721</v>
      </c>
      <c r="XV1" t="s">
        <v>1722</v>
      </c>
      <c r="XW1" t="s">
        <v>1723</v>
      </c>
      <c r="XX1" t="s">
        <v>1724</v>
      </c>
      <c r="XY1" t="s">
        <v>1725</v>
      </c>
      <c r="XZ1" t="s">
        <v>1726</v>
      </c>
      <c r="YA1" t="s">
        <v>1727</v>
      </c>
      <c r="YB1" t="s">
        <v>1728</v>
      </c>
      <c r="YC1" t="s">
        <v>1729</v>
      </c>
      <c r="YD1" t="s">
        <v>1730</v>
      </c>
      <c r="YE1" t="s">
        <v>1731</v>
      </c>
      <c r="YF1" t="s">
        <v>1732</v>
      </c>
      <c r="YG1" t="s">
        <v>1733</v>
      </c>
      <c r="YH1" t="s">
        <v>1734</v>
      </c>
      <c r="YI1" t="s">
        <v>1735</v>
      </c>
      <c r="YJ1" t="s">
        <v>1736</v>
      </c>
      <c r="YK1" t="s">
        <v>1737</v>
      </c>
      <c r="YL1" t="s">
        <v>1738</v>
      </c>
      <c r="YM1" t="s">
        <v>1739</v>
      </c>
      <c r="YN1" t="s">
        <v>1740</v>
      </c>
      <c r="YO1" t="s">
        <v>1741</v>
      </c>
      <c r="YP1" t="s">
        <v>1742</v>
      </c>
      <c r="YQ1" t="s">
        <v>1743</v>
      </c>
      <c r="YR1" t="s">
        <v>1744</v>
      </c>
      <c r="YS1" t="s">
        <v>1744</v>
      </c>
      <c r="YT1" t="s">
        <v>1744</v>
      </c>
      <c r="YU1" t="s">
        <v>1744</v>
      </c>
      <c r="YV1" t="s">
        <v>1744</v>
      </c>
      <c r="YW1" t="s">
        <v>1744</v>
      </c>
      <c r="YX1" t="s">
        <v>1744</v>
      </c>
      <c r="YY1" t="s">
        <v>1744</v>
      </c>
      <c r="YZ1" t="s">
        <v>1744</v>
      </c>
      <c r="ZA1" t="s">
        <v>1744</v>
      </c>
      <c r="ZB1" t="s">
        <v>1744</v>
      </c>
      <c r="ZC1" t="s">
        <v>1744</v>
      </c>
      <c r="ZD1" t="s">
        <v>1744</v>
      </c>
      <c r="ZE1" t="s">
        <v>1744</v>
      </c>
      <c r="ZF1" t="s">
        <v>1744</v>
      </c>
      <c r="ZG1" t="s">
        <v>1744</v>
      </c>
      <c r="ZH1" t="s">
        <v>1744</v>
      </c>
      <c r="ZI1" t="s">
        <v>1744</v>
      </c>
      <c r="ZJ1" t="s">
        <v>1744</v>
      </c>
      <c r="ZK1" t="s">
        <v>1744</v>
      </c>
      <c r="ZL1" t="s">
        <v>1744</v>
      </c>
      <c r="ZM1" t="s">
        <v>1744</v>
      </c>
      <c r="ZN1" t="s">
        <v>1744</v>
      </c>
      <c r="ZO1" t="s">
        <v>1744</v>
      </c>
      <c r="ZP1" t="s">
        <v>1744</v>
      </c>
      <c r="ZQ1" t="s">
        <v>1745</v>
      </c>
      <c r="ZR1" t="s">
        <v>1745</v>
      </c>
      <c r="ZS1" t="s">
        <v>1745</v>
      </c>
      <c r="ZT1" t="s">
        <v>1745</v>
      </c>
      <c r="ZU1" t="s">
        <v>1745</v>
      </c>
      <c r="ZV1" t="s">
        <v>1745</v>
      </c>
      <c r="ZW1" t="s">
        <v>1745</v>
      </c>
      <c r="ZX1" t="s">
        <v>1745</v>
      </c>
      <c r="ZY1" t="s">
        <v>1745</v>
      </c>
      <c r="ZZ1" t="s">
        <v>1745</v>
      </c>
      <c r="AAA1" t="s">
        <v>1745</v>
      </c>
      <c r="AAB1" t="s">
        <v>1745</v>
      </c>
      <c r="AAC1" t="s">
        <v>1745</v>
      </c>
      <c r="AAD1" t="s">
        <v>1745</v>
      </c>
      <c r="AAE1" t="s">
        <v>1745</v>
      </c>
      <c r="AAF1" t="s">
        <v>1745</v>
      </c>
      <c r="AAG1" t="s">
        <v>1745</v>
      </c>
      <c r="AAH1" t="s">
        <v>1745</v>
      </c>
      <c r="AAI1" t="s">
        <v>1745</v>
      </c>
      <c r="AAJ1" t="s">
        <v>1745</v>
      </c>
      <c r="AAK1" t="s">
        <v>1745</v>
      </c>
      <c r="AAL1" t="s">
        <v>1745</v>
      </c>
      <c r="AAM1" t="s">
        <v>1745</v>
      </c>
      <c r="AAN1" t="s">
        <v>1745</v>
      </c>
      <c r="AAO1" t="s">
        <v>1746</v>
      </c>
      <c r="AAP1" t="s">
        <v>1747</v>
      </c>
      <c r="AAQ1" t="s">
        <v>1748</v>
      </c>
      <c r="AAR1" t="s">
        <v>1749</v>
      </c>
      <c r="AAS1" t="s">
        <v>1750</v>
      </c>
      <c r="AAT1" t="s">
        <v>1751</v>
      </c>
      <c r="AAU1" t="s">
        <v>1752</v>
      </c>
      <c r="AAV1" t="s">
        <v>1753</v>
      </c>
      <c r="AAW1" t="s">
        <v>1754</v>
      </c>
      <c r="AAX1" t="s">
        <v>1755</v>
      </c>
      <c r="AAY1" t="s">
        <v>1756</v>
      </c>
      <c r="AAZ1" t="s">
        <v>1757</v>
      </c>
      <c r="ABA1" t="s">
        <v>1758</v>
      </c>
      <c r="ABB1" t="s">
        <v>1759</v>
      </c>
      <c r="ABC1" t="s">
        <v>1760</v>
      </c>
      <c r="ABD1" t="s">
        <v>1761</v>
      </c>
      <c r="ABE1" t="s">
        <v>1762</v>
      </c>
      <c r="ABF1" t="s">
        <v>1763</v>
      </c>
      <c r="ABG1" t="s">
        <v>1764</v>
      </c>
      <c r="ABH1" t="s">
        <v>1765</v>
      </c>
      <c r="ABI1" t="s">
        <v>1766</v>
      </c>
      <c r="ABJ1" t="s">
        <v>1767</v>
      </c>
      <c r="ABK1" t="s">
        <v>1768</v>
      </c>
      <c r="ABL1" t="s">
        <v>1769</v>
      </c>
      <c r="ABM1" t="s">
        <v>1770</v>
      </c>
      <c r="ABN1" t="s">
        <v>1771</v>
      </c>
      <c r="ABO1" t="s">
        <v>1772</v>
      </c>
      <c r="ABP1" t="s">
        <v>1772</v>
      </c>
      <c r="ABQ1" t="s">
        <v>1773</v>
      </c>
      <c r="ABR1" t="s">
        <v>1774</v>
      </c>
      <c r="ABS1" t="s">
        <v>1775</v>
      </c>
      <c r="ABT1" t="s">
        <v>1776</v>
      </c>
      <c r="ABU1" t="s">
        <v>1777</v>
      </c>
      <c r="ABV1" t="s">
        <v>1778</v>
      </c>
      <c r="ABW1" t="s">
        <v>1779</v>
      </c>
      <c r="ABX1" t="s">
        <v>1780</v>
      </c>
      <c r="ABY1" t="s">
        <v>1781</v>
      </c>
      <c r="ABZ1" t="s">
        <v>1782</v>
      </c>
      <c r="ACA1" t="s">
        <v>1783</v>
      </c>
      <c r="ACB1" t="s">
        <v>1784</v>
      </c>
      <c r="ACC1" t="s">
        <v>1785</v>
      </c>
      <c r="ACD1" t="s">
        <v>1786</v>
      </c>
      <c r="ACE1" t="s">
        <v>1787</v>
      </c>
      <c r="ACF1" t="s">
        <v>1788</v>
      </c>
      <c r="ACG1" t="s">
        <v>1788</v>
      </c>
      <c r="ACH1" t="s">
        <v>1788</v>
      </c>
      <c r="ACI1" t="s">
        <v>1788</v>
      </c>
      <c r="ACJ1" t="s">
        <v>1788</v>
      </c>
      <c r="ACK1" t="s">
        <v>1789</v>
      </c>
      <c r="ACL1" t="s">
        <v>1789</v>
      </c>
      <c r="ACM1" t="s">
        <v>1790</v>
      </c>
      <c r="ACN1" t="s">
        <v>1791</v>
      </c>
      <c r="ACO1" t="s">
        <v>1792</v>
      </c>
      <c r="ACP1" t="s">
        <v>1793</v>
      </c>
      <c r="ACQ1" t="s">
        <v>1794</v>
      </c>
      <c r="ACR1" t="s">
        <v>1795</v>
      </c>
      <c r="ACS1" t="s">
        <v>1796</v>
      </c>
      <c r="ACT1" t="s">
        <v>1797</v>
      </c>
      <c r="ACU1" t="s">
        <v>1798</v>
      </c>
      <c r="ACV1" t="s">
        <v>1799</v>
      </c>
      <c r="ACW1" t="s">
        <v>1800</v>
      </c>
      <c r="ACX1" t="s">
        <v>1801</v>
      </c>
      <c r="ACY1" t="s">
        <v>1802</v>
      </c>
      <c r="ACZ1" t="s">
        <v>1803</v>
      </c>
      <c r="ADA1" t="s">
        <v>1804</v>
      </c>
      <c r="ADB1" t="s">
        <v>1805</v>
      </c>
      <c r="ADC1" t="s">
        <v>1805</v>
      </c>
      <c r="ADD1" t="s">
        <v>1806</v>
      </c>
      <c r="ADE1" t="s">
        <v>1807</v>
      </c>
      <c r="ADF1" t="s">
        <v>1808</v>
      </c>
      <c r="ADG1" t="s">
        <v>1809</v>
      </c>
      <c r="ADH1" t="s">
        <v>1810</v>
      </c>
      <c r="ADI1" t="s">
        <v>1811</v>
      </c>
      <c r="ADJ1" t="s">
        <v>1812</v>
      </c>
      <c r="ADK1" t="s">
        <v>1813</v>
      </c>
      <c r="ADL1" t="s">
        <v>1814</v>
      </c>
      <c r="ADM1" t="s">
        <v>1815</v>
      </c>
      <c r="ADN1" t="s">
        <v>1816</v>
      </c>
      <c r="ADO1" t="s">
        <v>1817</v>
      </c>
      <c r="ADP1" t="s">
        <v>1818</v>
      </c>
      <c r="ADQ1" t="s">
        <v>1819</v>
      </c>
      <c r="ADR1" t="s">
        <v>1819</v>
      </c>
      <c r="ADS1" t="s">
        <v>1819</v>
      </c>
      <c r="ADT1" t="s">
        <v>1820</v>
      </c>
      <c r="ADU1" t="s">
        <v>1820</v>
      </c>
      <c r="ADV1" t="s">
        <v>1820</v>
      </c>
      <c r="ADW1" t="s">
        <v>1820</v>
      </c>
      <c r="ADX1" t="s">
        <v>1820</v>
      </c>
      <c r="ADY1" t="s">
        <v>1820</v>
      </c>
      <c r="ADZ1" t="s">
        <v>1820</v>
      </c>
      <c r="AEA1" t="s">
        <v>1820</v>
      </c>
      <c r="AEB1" t="s">
        <v>1820</v>
      </c>
      <c r="AEC1" t="s">
        <v>1820</v>
      </c>
      <c r="AED1" t="s">
        <v>1820</v>
      </c>
      <c r="AEE1" t="s">
        <v>1820</v>
      </c>
      <c r="AEF1" t="s">
        <v>1820</v>
      </c>
      <c r="AEG1" t="s">
        <v>1820</v>
      </c>
      <c r="AEH1" t="s">
        <v>1820</v>
      </c>
      <c r="AEI1" t="s">
        <v>1820</v>
      </c>
      <c r="AEJ1" t="s">
        <v>1820</v>
      </c>
      <c r="AEK1" t="s">
        <v>1820</v>
      </c>
      <c r="AEL1" t="s">
        <v>1820</v>
      </c>
      <c r="AEM1" t="s">
        <v>1820</v>
      </c>
      <c r="AEN1" t="s">
        <v>1820</v>
      </c>
      <c r="AEO1" t="s">
        <v>1820</v>
      </c>
      <c r="AEP1" t="s">
        <v>1820</v>
      </c>
      <c r="AEQ1" t="s">
        <v>1820</v>
      </c>
      <c r="AER1" t="s">
        <v>1820</v>
      </c>
      <c r="AES1" t="s">
        <v>1820</v>
      </c>
      <c r="AET1" t="s">
        <v>1821</v>
      </c>
      <c r="AEU1" t="s">
        <v>1822</v>
      </c>
      <c r="AEV1" t="s">
        <v>1822</v>
      </c>
      <c r="AEW1" t="s">
        <v>1822</v>
      </c>
      <c r="AEX1" t="s">
        <v>1822</v>
      </c>
      <c r="AEY1" t="s">
        <v>1822</v>
      </c>
      <c r="AEZ1" t="s">
        <v>1822</v>
      </c>
      <c r="AFA1" t="s">
        <v>1822</v>
      </c>
      <c r="AFB1" t="s">
        <v>1823</v>
      </c>
      <c r="AFC1" t="s">
        <v>1823</v>
      </c>
      <c r="AFD1" t="s">
        <v>1823</v>
      </c>
      <c r="AFE1" t="s">
        <v>1823</v>
      </c>
      <c r="AFF1" t="s">
        <v>1823</v>
      </c>
      <c r="AFG1" t="s">
        <v>1823</v>
      </c>
      <c r="AFH1" t="s">
        <v>1823</v>
      </c>
      <c r="AFI1" t="s">
        <v>1824</v>
      </c>
      <c r="AFJ1" t="s">
        <v>1825</v>
      </c>
      <c r="AFK1" t="s">
        <v>1825</v>
      </c>
      <c r="AFL1" t="s">
        <v>1826</v>
      </c>
      <c r="AFM1" t="s">
        <v>1827</v>
      </c>
      <c r="AFN1" t="s">
        <v>1827</v>
      </c>
      <c r="AFO1" t="s">
        <v>1828</v>
      </c>
      <c r="AFP1" t="s">
        <v>1828</v>
      </c>
      <c r="AFQ1" t="s">
        <v>1828</v>
      </c>
      <c r="AFR1" t="s">
        <v>1828</v>
      </c>
      <c r="AFS1" t="s">
        <v>1828</v>
      </c>
      <c r="AFT1" t="s">
        <v>1828</v>
      </c>
      <c r="AFU1" t="s">
        <v>1828</v>
      </c>
      <c r="AFV1" t="s">
        <v>1828</v>
      </c>
      <c r="AFW1" t="s">
        <v>1828</v>
      </c>
      <c r="AFX1" t="s">
        <v>1829</v>
      </c>
      <c r="AFY1" t="s">
        <v>1830</v>
      </c>
      <c r="AFZ1" t="s">
        <v>1831</v>
      </c>
      <c r="AGA1" t="s">
        <v>1832</v>
      </c>
      <c r="AGB1" t="s">
        <v>1833</v>
      </c>
      <c r="AGC1" t="s">
        <v>1834</v>
      </c>
      <c r="AGD1" t="s">
        <v>1835</v>
      </c>
      <c r="AGE1" t="s">
        <v>1836</v>
      </c>
      <c r="AGF1" t="s">
        <v>1837</v>
      </c>
      <c r="AGG1" t="s">
        <v>1838</v>
      </c>
      <c r="AGH1" t="s">
        <v>1839</v>
      </c>
      <c r="AGI1" t="s">
        <v>1840</v>
      </c>
      <c r="AGJ1" t="s">
        <v>1841</v>
      </c>
      <c r="AGK1" t="s">
        <v>1842</v>
      </c>
      <c r="AGL1" t="s">
        <v>1843</v>
      </c>
      <c r="AGM1" t="s">
        <v>1844</v>
      </c>
      <c r="AGN1" t="s">
        <v>1845</v>
      </c>
      <c r="AGO1" t="s">
        <v>1846</v>
      </c>
      <c r="AGP1" t="s">
        <v>1847</v>
      </c>
      <c r="AGQ1" t="s">
        <v>1848</v>
      </c>
      <c r="AGR1" t="s">
        <v>1849</v>
      </c>
      <c r="AGS1" t="s">
        <v>1850</v>
      </c>
      <c r="AGT1" t="s">
        <v>1851</v>
      </c>
      <c r="AGU1" t="s">
        <v>1852</v>
      </c>
      <c r="AGV1" t="s">
        <v>1853</v>
      </c>
      <c r="AGW1" t="s">
        <v>1854</v>
      </c>
      <c r="AGX1" t="s">
        <v>1855</v>
      </c>
      <c r="AGY1" t="s">
        <v>1856</v>
      </c>
      <c r="AGZ1" t="s">
        <v>1857</v>
      </c>
      <c r="AHA1" t="s">
        <v>1858</v>
      </c>
      <c r="AHB1" t="s">
        <v>1859</v>
      </c>
      <c r="AHC1" t="s">
        <v>1860</v>
      </c>
      <c r="AHD1" t="s">
        <v>1861</v>
      </c>
      <c r="AHE1" t="s">
        <v>1862</v>
      </c>
      <c r="AHF1" t="s">
        <v>1863</v>
      </c>
      <c r="AHG1" t="s">
        <v>1864</v>
      </c>
      <c r="AHH1" t="s">
        <v>1865</v>
      </c>
      <c r="AHI1" t="s">
        <v>1866</v>
      </c>
      <c r="AHJ1" t="s">
        <v>1867</v>
      </c>
      <c r="AHK1" t="s">
        <v>1868</v>
      </c>
      <c r="AHL1" t="s">
        <v>1869</v>
      </c>
      <c r="AHM1" t="s">
        <v>1870</v>
      </c>
      <c r="AHN1" t="s">
        <v>1871</v>
      </c>
      <c r="AHO1" t="s">
        <v>1872</v>
      </c>
      <c r="AHP1" t="s">
        <v>1873</v>
      </c>
      <c r="AHQ1" t="s">
        <v>1874</v>
      </c>
      <c r="AHR1" t="s">
        <v>1875</v>
      </c>
      <c r="AHS1" t="s">
        <v>1876</v>
      </c>
      <c r="AHT1" t="s">
        <v>1877</v>
      </c>
      <c r="AHU1" t="s">
        <v>1877</v>
      </c>
      <c r="AHV1" t="s">
        <v>1878</v>
      </c>
      <c r="AHW1" t="s">
        <v>1879</v>
      </c>
      <c r="AHX1" t="s">
        <v>1880</v>
      </c>
      <c r="AHY1" t="s">
        <v>1881</v>
      </c>
      <c r="AHZ1" t="s">
        <v>1882</v>
      </c>
      <c r="AIA1" t="s">
        <v>1882</v>
      </c>
      <c r="AIB1" t="s">
        <v>1882</v>
      </c>
      <c r="AIC1" t="s">
        <v>1883</v>
      </c>
      <c r="AID1" t="s">
        <v>1883</v>
      </c>
      <c r="AIE1" t="s">
        <v>1884</v>
      </c>
      <c r="AIF1" t="s">
        <v>1885</v>
      </c>
      <c r="AIG1" t="s">
        <v>1886</v>
      </c>
      <c r="AIH1" t="s">
        <v>1887</v>
      </c>
      <c r="AII1" t="s">
        <v>1888</v>
      </c>
      <c r="AIJ1" t="s">
        <v>1889</v>
      </c>
      <c r="AIK1" t="s">
        <v>1890</v>
      </c>
      <c r="AIL1" t="s">
        <v>1890</v>
      </c>
      <c r="AIM1" t="s">
        <v>1890</v>
      </c>
      <c r="AIN1" t="s">
        <v>1890</v>
      </c>
      <c r="AIO1" t="s">
        <v>1891</v>
      </c>
      <c r="AIP1" t="s">
        <v>1891</v>
      </c>
      <c r="AIQ1" t="s">
        <v>1892</v>
      </c>
      <c r="AIR1" t="s">
        <v>1893</v>
      </c>
      <c r="AIS1" t="s">
        <v>1894</v>
      </c>
      <c r="AIT1" t="s">
        <v>1895</v>
      </c>
      <c r="AIU1" t="s">
        <v>1895</v>
      </c>
      <c r="AIV1" t="s">
        <v>1895</v>
      </c>
      <c r="AIW1" t="s">
        <v>1895</v>
      </c>
      <c r="AIX1" t="s">
        <v>1895</v>
      </c>
      <c r="AIY1" t="s">
        <v>1895</v>
      </c>
      <c r="AIZ1" t="s">
        <v>1895</v>
      </c>
      <c r="AJA1" t="s">
        <v>1895</v>
      </c>
      <c r="AJB1" t="s">
        <v>1895</v>
      </c>
      <c r="AJC1" t="s">
        <v>1895</v>
      </c>
      <c r="AJD1" t="s">
        <v>1895</v>
      </c>
      <c r="AJE1" t="s">
        <v>1895</v>
      </c>
      <c r="AJF1" t="s">
        <v>1895</v>
      </c>
      <c r="AJG1" t="s">
        <v>1895</v>
      </c>
      <c r="AJH1" t="s">
        <v>1895</v>
      </c>
      <c r="AJI1" t="s">
        <v>1895</v>
      </c>
      <c r="AJJ1" t="s">
        <v>1895</v>
      </c>
      <c r="AJK1" t="s">
        <v>1895</v>
      </c>
      <c r="AJL1" t="s">
        <v>1895</v>
      </c>
      <c r="AJM1" t="s">
        <v>1895</v>
      </c>
      <c r="AJN1" t="s">
        <v>1895</v>
      </c>
      <c r="AJO1" t="s">
        <v>1895</v>
      </c>
      <c r="AJP1" t="s">
        <v>1895</v>
      </c>
      <c r="AJQ1" t="s">
        <v>1895</v>
      </c>
      <c r="AJR1" t="s">
        <v>1895</v>
      </c>
      <c r="AJS1" t="s">
        <v>1895</v>
      </c>
      <c r="AJT1" t="s">
        <v>1896</v>
      </c>
      <c r="AJU1" t="s">
        <v>1897</v>
      </c>
      <c r="AJV1" t="s">
        <v>1898</v>
      </c>
      <c r="AJW1" t="s">
        <v>1899</v>
      </c>
      <c r="AJX1" t="s">
        <v>1900</v>
      </c>
      <c r="AJY1" t="s">
        <v>1901</v>
      </c>
      <c r="AJZ1" t="s">
        <v>1902</v>
      </c>
      <c r="AKA1" t="s">
        <v>1903</v>
      </c>
      <c r="AKB1" t="s">
        <v>1904</v>
      </c>
      <c r="AKC1" t="s">
        <v>1905</v>
      </c>
      <c r="AKD1" t="s">
        <v>1906</v>
      </c>
      <c r="AKE1" t="s">
        <v>1907</v>
      </c>
      <c r="AKF1" t="s">
        <v>1908</v>
      </c>
      <c r="AKG1" t="s">
        <v>1909</v>
      </c>
      <c r="AKH1" t="s">
        <v>1910</v>
      </c>
      <c r="AKI1" t="s">
        <v>1911</v>
      </c>
      <c r="AKJ1" t="s">
        <v>1912</v>
      </c>
      <c r="AKK1" t="s">
        <v>1913</v>
      </c>
      <c r="AKL1" t="s">
        <v>1914</v>
      </c>
      <c r="AKM1" t="s">
        <v>1915</v>
      </c>
      <c r="AKN1" t="s">
        <v>1916</v>
      </c>
      <c r="AKO1" t="s">
        <v>1917</v>
      </c>
      <c r="AKP1" t="s">
        <v>1918</v>
      </c>
      <c r="AKQ1" t="s">
        <v>1919</v>
      </c>
      <c r="AKR1" t="s">
        <v>1919</v>
      </c>
      <c r="AKS1" t="s">
        <v>1919</v>
      </c>
      <c r="AKT1" t="s">
        <v>1919</v>
      </c>
      <c r="AKU1" t="s">
        <v>1919</v>
      </c>
      <c r="AKV1" t="s">
        <v>1919</v>
      </c>
      <c r="AKW1" t="s">
        <v>1919</v>
      </c>
      <c r="AKX1" t="s">
        <v>1919</v>
      </c>
      <c r="AKY1" t="s">
        <v>1919</v>
      </c>
      <c r="AKZ1" t="s">
        <v>1919</v>
      </c>
      <c r="ALA1" t="s">
        <v>1919</v>
      </c>
      <c r="ALB1" t="s">
        <v>1919</v>
      </c>
      <c r="ALC1" t="s">
        <v>1919</v>
      </c>
      <c r="ALD1" t="s">
        <v>1919</v>
      </c>
      <c r="ALE1" t="s">
        <v>1919</v>
      </c>
      <c r="ALF1" t="s">
        <v>1919</v>
      </c>
      <c r="ALG1" t="s">
        <v>1919</v>
      </c>
      <c r="ALH1" t="s">
        <v>1919</v>
      </c>
      <c r="ALI1" t="s">
        <v>1919</v>
      </c>
      <c r="ALJ1" t="s">
        <v>1919</v>
      </c>
      <c r="ALK1" t="s">
        <v>1919</v>
      </c>
      <c r="ALL1" t="s">
        <v>1919</v>
      </c>
      <c r="ALM1" t="s">
        <v>1919</v>
      </c>
      <c r="ALN1" t="s">
        <v>1919</v>
      </c>
      <c r="ALO1" t="s">
        <v>1919</v>
      </c>
      <c r="ALP1" t="s">
        <v>1919</v>
      </c>
      <c r="ALQ1" t="s">
        <v>1919</v>
      </c>
      <c r="ALR1" t="s">
        <v>1919</v>
      </c>
      <c r="ALS1" t="s">
        <v>1920</v>
      </c>
      <c r="ALT1" t="s">
        <v>1921</v>
      </c>
    </row>
    <row r="2" spans="1:1008" x14ac:dyDescent="0.35">
      <c r="A2" t="s">
        <v>1922</v>
      </c>
      <c r="B2" t="s">
        <v>30</v>
      </c>
      <c r="C2">
        <v>306302</v>
      </c>
      <c r="D2" t="s">
        <v>1923</v>
      </c>
      <c r="E2" t="s">
        <v>1924</v>
      </c>
      <c r="F2" t="s">
        <v>1925</v>
      </c>
      <c r="G2" s="2">
        <v>45998</v>
      </c>
      <c r="H2" t="s">
        <v>1926</v>
      </c>
      <c r="I2" t="s">
        <v>1927</v>
      </c>
      <c r="J2" t="s">
        <v>1928</v>
      </c>
      <c r="K2" t="s">
        <v>1929</v>
      </c>
      <c r="N2" t="s">
        <v>1930</v>
      </c>
      <c r="O2" t="s">
        <v>1931</v>
      </c>
      <c r="P2" t="s">
        <v>1932</v>
      </c>
      <c r="Q2" t="s">
        <v>1933</v>
      </c>
      <c r="R2" t="s">
        <v>1932</v>
      </c>
      <c r="S2" t="s">
        <v>1933</v>
      </c>
      <c r="T2" t="s">
        <v>1932</v>
      </c>
      <c r="U2" t="s">
        <v>1933</v>
      </c>
      <c r="V2" s="2">
        <v>45909.638888888891</v>
      </c>
      <c r="W2" s="2">
        <v>46000.388194444444</v>
      </c>
      <c r="X2" s="2">
        <v>46000.387499999997</v>
      </c>
      <c r="Y2" s="2">
        <v>46000.387499999997</v>
      </c>
      <c r="AE2" t="s">
        <v>1934</v>
      </c>
      <c r="AG2" t="s">
        <v>1935</v>
      </c>
      <c r="AI2" t="s">
        <v>1932</v>
      </c>
      <c r="AJ2" t="s">
        <v>1936</v>
      </c>
      <c r="AQ2" t="s">
        <v>1933</v>
      </c>
      <c r="AR2" t="s">
        <v>1937</v>
      </c>
      <c r="BF2" t="s">
        <v>1938</v>
      </c>
      <c r="CV2" t="b">
        <v>1</v>
      </c>
      <c r="DR2" t="s">
        <v>1939</v>
      </c>
      <c r="EH2" t="s">
        <v>1940</v>
      </c>
      <c r="EQ2" t="s">
        <v>1941</v>
      </c>
      <c r="EW2" t="b">
        <v>1</v>
      </c>
      <c r="FA2" t="s">
        <v>1333</v>
      </c>
      <c r="FB2" t="s">
        <v>1332</v>
      </c>
      <c r="FQ2" t="s">
        <v>1942</v>
      </c>
      <c r="FY2">
        <v>0</v>
      </c>
      <c r="HK2" t="s">
        <v>150</v>
      </c>
      <c r="HO2" t="s">
        <v>13</v>
      </c>
      <c r="HY2" t="s">
        <v>1943</v>
      </c>
      <c r="IE2" t="b">
        <v>0</v>
      </c>
      <c r="JX2" t="s">
        <v>1944</v>
      </c>
      <c r="LL2" t="s">
        <v>1332</v>
      </c>
      <c r="NO2" t="s">
        <v>77</v>
      </c>
      <c r="RL2" t="s">
        <v>1945</v>
      </c>
      <c r="SO2">
        <v>1</v>
      </c>
      <c r="SR2" t="s">
        <v>1946</v>
      </c>
      <c r="TE2" t="s">
        <v>1947</v>
      </c>
      <c r="UI2" t="s">
        <v>1332</v>
      </c>
      <c r="WI2" t="s">
        <v>1332</v>
      </c>
      <c r="AAQ2" t="s">
        <v>26</v>
      </c>
      <c r="AAZ2" t="s">
        <v>1948</v>
      </c>
      <c r="ABA2" t="s">
        <v>1949</v>
      </c>
      <c r="ABC2" t="s">
        <v>1950</v>
      </c>
      <c r="ABF2" t="s">
        <v>1951</v>
      </c>
      <c r="ABH2" t="s">
        <v>1952</v>
      </c>
      <c r="ACD2" t="s">
        <v>1953</v>
      </c>
      <c r="ADD2" t="s">
        <v>1953</v>
      </c>
      <c r="ADE2" t="s">
        <v>1953</v>
      </c>
      <c r="ADK2" t="s">
        <v>1954</v>
      </c>
      <c r="AEU2" t="s">
        <v>1955</v>
      </c>
      <c r="AEV2" t="s">
        <v>1956</v>
      </c>
      <c r="AFB2" t="s">
        <v>1957</v>
      </c>
      <c r="AFC2" t="s">
        <v>1958</v>
      </c>
      <c r="AGL2">
        <v>0</v>
      </c>
      <c r="AGP2" s="2">
        <v>45998</v>
      </c>
      <c r="AGZ2" t="s">
        <v>1332</v>
      </c>
      <c r="AIR2" t="s">
        <v>1959</v>
      </c>
      <c r="AKN2" t="s">
        <v>1960</v>
      </c>
      <c r="AKO2" t="s">
        <v>1961</v>
      </c>
      <c r="ALS2" t="s">
        <v>1931</v>
      </c>
      <c r="ALT2" s="2">
        <v>46000.387499999997</v>
      </c>
    </row>
    <row r="3" spans="1:1008" x14ac:dyDescent="0.35">
      <c r="A3" t="s">
        <v>1962</v>
      </c>
      <c r="B3" t="s">
        <v>58</v>
      </c>
      <c r="C3">
        <v>293402</v>
      </c>
      <c r="D3" t="s">
        <v>1923</v>
      </c>
      <c r="E3" t="s">
        <v>1924</v>
      </c>
      <c r="F3" t="s">
        <v>1925</v>
      </c>
      <c r="G3" s="2">
        <v>45995</v>
      </c>
      <c r="H3" t="s">
        <v>1926</v>
      </c>
      <c r="I3" t="s">
        <v>1927</v>
      </c>
      <c r="J3" t="s">
        <v>1928</v>
      </c>
      <c r="K3" t="s">
        <v>1929</v>
      </c>
      <c r="N3" t="s">
        <v>1930</v>
      </c>
      <c r="O3" t="s">
        <v>1931</v>
      </c>
      <c r="P3" t="s">
        <v>1963</v>
      </c>
      <c r="Q3" t="s">
        <v>1964</v>
      </c>
      <c r="R3" t="s">
        <v>1963</v>
      </c>
      <c r="S3" t="s">
        <v>1964</v>
      </c>
      <c r="T3" t="s">
        <v>1963</v>
      </c>
      <c r="U3" t="s">
        <v>1964</v>
      </c>
      <c r="V3" s="2">
        <v>45867.506249999999</v>
      </c>
      <c r="W3" s="2">
        <v>45999.443749999999</v>
      </c>
      <c r="X3" s="2">
        <v>46024.570138888892</v>
      </c>
      <c r="Y3" s="2">
        <v>45999.443749999999</v>
      </c>
      <c r="AG3" t="s">
        <v>1965</v>
      </c>
      <c r="AI3" t="s">
        <v>1963</v>
      </c>
      <c r="AJ3" t="s">
        <v>1936</v>
      </c>
      <c r="AQ3" t="s">
        <v>1964</v>
      </c>
      <c r="AR3" t="s">
        <v>1937</v>
      </c>
      <c r="BF3" t="s">
        <v>1938</v>
      </c>
      <c r="CV3" t="b">
        <v>1</v>
      </c>
      <c r="DR3" t="s">
        <v>1966</v>
      </c>
      <c r="EH3" t="s">
        <v>1940</v>
      </c>
      <c r="EQ3" t="s">
        <v>1941</v>
      </c>
      <c r="EW3" t="b">
        <v>1</v>
      </c>
      <c r="FA3" t="s">
        <v>1333</v>
      </c>
      <c r="FB3" t="s">
        <v>1332</v>
      </c>
      <c r="FQ3" t="s">
        <v>1942</v>
      </c>
      <c r="FY3">
        <v>0</v>
      </c>
      <c r="HK3" t="s">
        <v>82</v>
      </c>
      <c r="HO3" t="s">
        <v>35</v>
      </c>
      <c r="HY3" t="s">
        <v>1943</v>
      </c>
      <c r="IE3" t="b">
        <v>0</v>
      </c>
      <c r="LL3" t="s">
        <v>1332</v>
      </c>
      <c r="NO3" t="s">
        <v>77</v>
      </c>
      <c r="RL3" t="s">
        <v>1945</v>
      </c>
      <c r="SO3">
        <v>1</v>
      </c>
      <c r="SR3" t="s">
        <v>1946</v>
      </c>
      <c r="TE3" t="s">
        <v>1947</v>
      </c>
      <c r="UI3" t="s">
        <v>1332</v>
      </c>
      <c r="WI3" t="s">
        <v>1332</v>
      </c>
      <c r="AAQ3" t="s">
        <v>1967</v>
      </c>
      <c r="AAZ3" t="s">
        <v>1968</v>
      </c>
      <c r="ABA3" t="s">
        <v>1969</v>
      </c>
      <c r="ABC3" t="s">
        <v>1970</v>
      </c>
      <c r="ABF3" t="s">
        <v>1951</v>
      </c>
      <c r="ABH3" t="s">
        <v>1971</v>
      </c>
      <c r="ACD3" t="s">
        <v>1953</v>
      </c>
      <c r="ADD3" t="s">
        <v>1953</v>
      </c>
      <c r="ADE3" t="s">
        <v>1953</v>
      </c>
      <c r="ADK3" t="s">
        <v>1954</v>
      </c>
      <c r="AGL3">
        <v>0</v>
      </c>
      <c r="AGZ3" t="s">
        <v>1332</v>
      </c>
      <c r="AIR3" t="s">
        <v>1959</v>
      </c>
      <c r="AKN3" t="s">
        <v>1972</v>
      </c>
      <c r="AKO3" t="s">
        <v>1961</v>
      </c>
      <c r="ALS3" t="s">
        <v>1931</v>
      </c>
      <c r="ALT3" s="2">
        <v>45999.443749999999</v>
      </c>
    </row>
    <row r="4" spans="1:1008" x14ac:dyDescent="0.35">
      <c r="A4" t="s">
        <v>1973</v>
      </c>
      <c r="B4" t="s">
        <v>84</v>
      </c>
      <c r="C4">
        <v>335941</v>
      </c>
      <c r="D4" t="s">
        <v>1923</v>
      </c>
      <c r="E4" t="s">
        <v>1924</v>
      </c>
      <c r="F4" t="s">
        <v>1925</v>
      </c>
      <c r="G4" s="2">
        <v>45995</v>
      </c>
      <c r="H4" t="s">
        <v>1926</v>
      </c>
      <c r="I4" t="s">
        <v>1927</v>
      </c>
      <c r="J4" t="s">
        <v>1928</v>
      </c>
      <c r="K4" t="s">
        <v>1929</v>
      </c>
      <c r="N4" t="s">
        <v>1974</v>
      </c>
      <c r="O4" t="s">
        <v>1931</v>
      </c>
      <c r="P4" t="s">
        <v>1975</v>
      </c>
      <c r="Q4" t="s">
        <v>1976</v>
      </c>
      <c r="R4" t="s">
        <v>1975</v>
      </c>
      <c r="S4" t="s">
        <v>1976</v>
      </c>
      <c r="T4" t="s">
        <v>1975</v>
      </c>
      <c r="U4" t="s">
        <v>1976</v>
      </c>
      <c r="V4" s="2">
        <v>45993.279861111114</v>
      </c>
      <c r="W4" s="2">
        <v>45995.35833333333</v>
      </c>
      <c r="Y4" s="2">
        <v>45995.35833333333</v>
      </c>
      <c r="AE4" t="s">
        <v>1977</v>
      </c>
      <c r="AG4" t="s">
        <v>1978</v>
      </c>
      <c r="AI4" t="s">
        <v>1975</v>
      </c>
      <c r="AQ4" t="s">
        <v>1976</v>
      </c>
      <c r="BF4" t="s">
        <v>1938</v>
      </c>
      <c r="BR4" t="s">
        <v>1979</v>
      </c>
      <c r="BS4" t="s">
        <v>1980</v>
      </c>
      <c r="CT4" t="s">
        <v>1981</v>
      </c>
      <c r="CV4" t="b">
        <v>1</v>
      </c>
      <c r="DR4" t="s">
        <v>1982</v>
      </c>
      <c r="EH4" t="s">
        <v>1940</v>
      </c>
      <c r="EQ4" t="s">
        <v>1941</v>
      </c>
      <c r="EW4" t="b">
        <v>1</v>
      </c>
      <c r="FA4" t="s">
        <v>1333</v>
      </c>
      <c r="FB4" t="s">
        <v>1332</v>
      </c>
      <c r="FQ4" t="s">
        <v>1942</v>
      </c>
      <c r="FY4">
        <v>0</v>
      </c>
      <c r="HK4" t="s">
        <v>82</v>
      </c>
      <c r="HL4" t="s">
        <v>46</v>
      </c>
      <c r="HM4" t="s">
        <v>42</v>
      </c>
      <c r="HO4" t="s">
        <v>79</v>
      </c>
      <c r="HY4" t="s">
        <v>1943</v>
      </c>
      <c r="IE4" t="b">
        <v>0</v>
      </c>
      <c r="JX4" t="s">
        <v>1983</v>
      </c>
      <c r="LL4" t="s">
        <v>1332</v>
      </c>
      <c r="NL4" s="2">
        <v>45993</v>
      </c>
      <c r="NO4" t="s">
        <v>77</v>
      </c>
      <c r="OZ4" s="2">
        <v>45995</v>
      </c>
      <c r="RL4" t="s">
        <v>1945</v>
      </c>
      <c r="SO4">
        <v>1</v>
      </c>
      <c r="SR4" t="s">
        <v>1946</v>
      </c>
      <c r="TE4" t="s">
        <v>1947</v>
      </c>
      <c r="UI4" t="s">
        <v>1332</v>
      </c>
      <c r="WI4" t="s">
        <v>1332</v>
      </c>
      <c r="AAZ4" t="s">
        <v>1968</v>
      </c>
      <c r="ABA4" t="s">
        <v>1984</v>
      </c>
      <c r="ABC4" t="s">
        <v>1985</v>
      </c>
      <c r="ABF4" t="s">
        <v>1951</v>
      </c>
      <c r="ABH4" t="s">
        <v>1986</v>
      </c>
      <c r="ACD4" t="s">
        <v>1953</v>
      </c>
      <c r="ADD4" t="s">
        <v>1953</v>
      </c>
      <c r="ADE4" t="s">
        <v>1953</v>
      </c>
      <c r="ADK4" t="s">
        <v>1954</v>
      </c>
      <c r="AEU4" t="s">
        <v>1987</v>
      </c>
      <c r="AEV4" t="s">
        <v>1988</v>
      </c>
      <c r="AEW4" t="s">
        <v>1989</v>
      </c>
      <c r="AFB4" t="s">
        <v>1990</v>
      </c>
      <c r="AFC4" t="s">
        <v>1991</v>
      </c>
      <c r="AFD4" t="s">
        <v>1992</v>
      </c>
      <c r="AGL4">
        <v>2</v>
      </c>
      <c r="AGU4" t="s">
        <v>1993</v>
      </c>
      <c r="AGV4" t="s">
        <v>1994</v>
      </c>
      <c r="AGZ4" t="s">
        <v>1332</v>
      </c>
      <c r="AIR4" t="s">
        <v>1959</v>
      </c>
      <c r="AKB4" t="s">
        <v>1332</v>
      </c>
      <c r="AKC4" t="s">
        <v>1332</v>
      </c>
      <c r="AKD4" t="s">
        <v>1332</v>
      </c>
      <c r="AKE4" t="s">
        <v>1332</v>
      </c>
      <c r="AKN4" t="s">
        <v>1995</v>
      </c>
      <c r="AKO4" t="s">
        <v>1961</v>
      </c>
      <c r="AKQ4" t="s">
        <v>1996</v>
      </c>
      <c r="AKR4" t="s">
        <v>1997</v>
      </c>
      <c r="ALS4" t="s">
        <v>1931</v>
      </c>
      <c r="ALT4" s="2">
        <v>45995.35833333333</v>
      </c>
    </row>
    <row r="5" spans="1:1008" x14ac:dyDescent="0.35">
      <c r="A5" t="s">
        <v>1998</v>
      </c>
      <c r="B5" t="s">
        <v>25</v>
      </c>
      <c r="C5">
        <v>331510</v>
      </c>
      <c r="D5" t="s">
        <v>1923</v>
      </c>
      <c r="E5" t="s">
        <v>1924</v>
      </c>
      <c r="F5" t="s">
        <v>1925</v>
      </c>
      <c r="G5" s="2">
        <v>45992</v>
      </c>
      <c r="H5" t="s">
        <v>1926</v>
      </c>
      <c r="I5" t="s">
        <v>1927</v>
      </c>
      <c r="J5" t="s">
        <v>1928</v>
      </c>
      <c r="K5" t="s">
        <v>1929</v>
      </c>
      <c r="N5" t="s">
        <v>1930</v>
      </c>
      <c r="O5" t="s">
        <v>1931</v>
      </c>
      <c r="P5" t="s">
        <v>1999</v>
      </c>
      <c r="Q5" t="s">
        <v>2000</v>
      </c>
      <c r="R5" t="s">
        <v>1999</v>
      </c>
      <c r="S5" t="s">
        <v>2000</v>
      </c>
      <c r="T5" t="s">
        <v>1999</v>
      </c>
      <c r="U5" t="s">
        <v>2000</v>
      </c>
      <c r="V5" s="2">
        <v>45982.231944444444</v>
      </c>
      <c r="W5" s="2">
        <v>45994.44027777778</v>
      </c>
      <c r="Y5" s="2">
        <v>45994.44027777778</v>
      </c>
      <c r="AE5" t="s">
        <v>2001</v>
      </c>
      <c r="AG5" t="s">
        <v>2002</v>
      </c>
      <c r="AI5" t="s">
        <v>1999</v>
      </c>
      <c r="AQ5" t="s">
        <v>2000</v>
      </c>
      <c r="BF5" t="s">
        <v>1938</v>
      </c>
      <c r="CV5" t="b">
        <v>1</v>
      </c>
      <c r="DR5" t="s">
        <v>2003</v>
      </c>
      <c r="EH5" t="s">
        <v>1940</v>
      </c>
      <c r="EQ5" t="s">
        <v>1941</v>
      </c>
      <c r="EW5" t="b">
        <v>1</v>
      </c>
      <c r="FA5" t="s">
        <v>1333</v>
      </c>
      <c r="FB5" t="s">
        <v>1332</v>
      </c>
      <c r="FQ5" t="s">
        <v>1942</v>
      </c>
      <c r="FY5">
        <v>0</v>
      </c>
      <c r="HK5" t="s">
        <v>596</v>
      </c>
      <c r="HO5" t="s">
        <v>13</v>
      </c>
      <c r="HY5" t="s">
        <v>1943</v>
      </c>
      <c r="IE5" t="b">
        <v>0</v>
      </c>
      <c r="JX5" t="s">
        <v>2004</v>
      </c>
      <c r="LL5" t="s">
        <v>1332</v>
      </c>
      <c r="NL5" s="2">
        <v>45985</v>
      </c>
      <c r="NO5" t="s">
        <v>77</v>
      </c>
      <c r="RL5" t="s">
        <v>1945</v>
      </c>
      <c r="SO5">
        <v>1</v>
      </c>
      <c r="SR5" t="s">
        <v>1946</v>
      </c>
      <c r="TE5" t="s">
        <v>1947</v>
      </c>
      <c r="UI5" t="s">
        <v>1333</v>
      </c>
      <c r="WI5" t="s">
        <v>1332</v>
      </c>
      <c r="AAZ5" t="s">
        <v>2005</v>
      </c>
      <c r="ABC5" t="s">
        <v>2006</v>
      </c>
      <c r="ABF5" t="s">
        <v>1951</v>
      </c>
      <c r="ABH5" t="s">
        <v>1952</v>
      </c>
      <c r="ACD5" t="s">
        <v>1953</v>
      </c>
      <c r="ADD5" t="s">
        <v>1953</v>
      </c>
      <c r="ADE5" t="s">
        <v>1953</v>
      </c>
      <c r="ADK5" t="s">
        <v>1954</v>
      </c>
      <c r="AEU5" t="s">
        <v>2007</v>
      </c>
      <c r="AFB5" t="s">
        <v>2008</v>
      </c>
      <c r="AGL5">
        <v>0</v>
      </c>
      <c r="AGZ5" t="s">
        <v>1332</v>
      </c>
      <c r="AIR5" t="s">
        <v>1959</v>
      </c>
      <c r="AKB5" t="s">
        <v>1332</v>
      </c>
      <c r="AKC5" t="s">
        <v>1332</v>
      </c>
      <c r="AKD5" t="s">
        <v>1332</v>
      </c>
      <c r="AKE5" t="s">
        <v>1332</v>
      </c>
      <c r="AKN5" t="s">
        <v>2009</v>
      </c>
      <c r="AKO5" t="s">
        <v>1961</v>
      </c>
      <c r="ALS5" t="s">
        <v>1931</v>
      </c>
      <c r="ALT5" s="2">
        <v>45994.44027777778</v>
      </c>
    </row>
    <row r="6" spans="1:1008" x14ac:dyDescent="0.35">
      <c r="A6" t="s">
        <v>2010</v>
      </c>
      <c r="B6" t="s">
        <v>100</v>
      </c>
      <c r="C6">
        <v>291703</v>
      </c>
      <c r="D6" t="s">
        <v>1923</v>
      </c>
      <c r="E6" t="s">
        <v>1924</v>
      </c>
      <c r="F6" t="s">
        <v>1925</v>
      </c>
      <c r="G6" s="2">
        <v>45985</v>
      </c>
      <c r="H6" t="s">
        <v>1926</v>
      </c>
      <c r="I6" t="s">
        <v>1927</v>
      </c>
      <c r="J6" t="s">
        <v>1928</v>
      </c>
      <c r="K6" t="s">
        <v>1929</v>
      </c>
      <c r="N6" t="s">
        <v>1974</v>
      </c>
      <c r="O6" t="s">
        <v>1931</v>
      </c>
      <c r="P6" t="s">
        <v>2011</v>
      </c>
      <c r="Q6" t="s">
        <v>2012</v>
      </c>
      <c r="R6" t="s">
        <v>1988</v>
      </c>
      <c r="S6" t="s">
        <v>1991</v>
      </c>
      <c r="T6" t="s">
        <v>1988</v>
      </c>
      <c r="U6" t="s">
        <v>1991</v>
      </c>
      <c r="V6" s="2">
        <v>45862.429861111108</v>
      </c>
      <c r="W6" s="2">
        <v>45992.50277777778</v>
      </c>
      <c r="X6" s="2">
        <v>45998.901388888888</v>
      </c>
      <c r="Y6" s="2">
        <v>45992.502083333333</v>
      </c>
      <c r="AE6" t="s">
        <v>1977</v>
      </c>
      <c r="AG6" t="s">
        <v>2013</v>
      </c>
      <c r="AI6" t="s">
        <v>2014</v>
      </c>
      <c r="AJ6" t="s">
        <v>2015</v>
      </c>
      <c r="AK6" t="s">
        <v>1987</v>
      </c>
      <c r="AL6" t="s">
        <v>2011</v>
      </c>
      <c r="AM6" t="s">
        <v>2016</v>
      </c>
      <c r="AN6" t="s">
        <v>1988</v>
      </c>
      <c r="AO6" t="s">
        <v>1936</v>
      </c>
      <c r="AQ6" t="s">
        <v>2017</v>
      </c>
      <c r="AR6" t="s">
        <v>2018</v>
      </c>
      <c r="AS6" t="s">
        <v>1990</v>
      </c>
      <c r="AT6" t="s">
        <v>2012</v>
      </c>
      <c r="AU6" t="s">
        <v>2019</v>
      </c>
      <c r="AV6" t="s">
        <v>1991</v>
      </c>
      <c r="AW6" t="s">
        <v>1937</v>
      </c>
      <c r="BF6" t="s">
        <v>1938</v>
      </c>
      <c r="BR6" t="s">
        <v>2020</v>
      </c>
      <c r="CT6" t="s">
        <v>2021</v>
      </c>
      <c r="CV6" t="b">
        <v>1</v>
      </c>
      <c r="DR6" t="s">
        <v>2022</v>
      </c>
      <c r="EH6" t="s">
        <v>1940</v>
      </c>
      <c r="EQ6" t="s">
        <v>1941</v>
      </c>
      <c r="EW6" t="b">
        <v>1</v>
      </c>
      <c r="FA6" t="s">
        <v>1333</v>
      </c>
      <c r="FB6" t="s">
        <v>1332</v>
      </c>
      <c r="FQ6" t="s">
        <v>1942</v>
      </c>
      <c r="FY6">
        <v>0</v>
      </c>
      <c r="HK6" t="s">
        <v>46</v>
      </c>
      <c r="HL6" t="s">
        <v>77</v>
      </c>
      <c r="HO6" t="s">
        <v>35</v>
      </c>
      <c r="HP6" t="s">
        <v>2023</v>
      </c>
      <c r="HY6" t="s">
        <v>1943</v>
      </c>
      <c r="IE6" t="b">
        <v>0</v>
      </c>
      <c r="LL6" t="s">
        <v>1332</v>
      </c>
      <c r="NL6" s="2">
        <v>45866</v>
      </c>
      <c r="NO6" t="s">
        <v>77</v>
      </c>
      <c r="OT6" t="s">
        <v>2024</v>
      </c>
      <c r="RL6" t="s">
        <v>1945</v>
      </c>
      <c r="SO6">
        <v>1</v>
      </c>
      <c r="SR6" t="s">
        <v>1946</v>
      </c>
      <c r="TE6" t="s">
        <v>1947</v>
      </c>
      <c r="UI6" t="s">
        <v>1332</v>
      </c>
      <c r="WI6" t="s">
        <v>1332</v>
      </c>
      <c r="AAQ6" t="s">
        <v>2025</v>
      </c>
      <c r="AAZ6" t="s">
        <v>1968</v>
      </c>
      <c r="ABA6" t="s">
        <v>2026</v>
      </c>
      <c r="ABC6" t="s">
        <v>2027</v>
      </c>
      <c r="ABF6" t="s">
        <v>1951</v>
      </c>
      <c r="ABH6" t="s">
        <v>1971</v>
      </c>
      <c r="ACD6" t="s">
        <v>1953</v>
      </c>
      <c r="ADD6" t="s">
        <v>1953</v>
      </c>
      <c r="ADE6" t="s">
        <v>1953</v>
      </c>
      <c r="ADK6" t="s">
        <v>1954</v>
      </c>
      <c r="AEU6" t="s">
        <v>1988</v>
      </c>
      <c r="AFB6" t="s">
        <v>1991</v>
      </c>
      <c r="AGL6">
        <v>1</v>
      </c>
      <c r="AGU6" t="s">
        <v>1993</v>
      </c>
      <c r="AGV6" t="s">
        <v>1994</v>
      </c>
      <c r="AGZ6" t="s">
        <v>1332</v>
      </c>
      <c r="AIR6" t="s">
        <v>1959</v>
      </c>
      <c r="AKM6" s="49">
        <v>45867.460179467591</v>
      </c>
      <c r="AKN6" t="s">
        <v>2028</v>
      </c>
      <c r="AKO6" t="s">
        <v>1961</v>
      </c>
      <c r="AKQ6" t="s">
        <v>2029</v>
      </c>
      <c r="AKR6" t="s">
        <v>2030</v>
      </c>
      <c r="AKS6" t="s">
        <v>2031</v>
      </c>
      <c r="AKT6" t="s">
        <v>2032</v>
      </c>
      <c r="AKU6" t="s">
        <v>2033</v>
      </c>
      <c r="AKV6" t="s">
        <v>2034</v>
      </c>
      <c r="AKW6" t="s">
        <v>2035</v>
      </c>
      <c r="AKX6" t="s">
        <v>2036</v>
      </c>
      <c r="AKY6" t="s">
        <v>2037</v>
      </c>
      <c r="AKZ6" t="s">
        <v>2038</v>
      </c>
      <c r="ALA6" t="s">
        <v>2039</v>
      </c>
      <c r="ALB6" t="s">
        <v>2040</v>
      </c>
      <c r="ALS6" t="s">
        <v>1931</v>
      </c>
      <c r="ALT6" s="2">
        <v>45992.502083333333</v>
      </c>
    </row>
    <row r="7" spans="1:1008" x14ac:dyDescent="0.35">
      <c r="A7" t="s">
        <v>2041</v>
      </c>
      <c r="B7" t="s">
        <v>108</v>
      </c>
      <c r="C7">
        <v>231748</v>
      </c>
      <c r="D7" t="s">
        <v>1923</v>
      </c>
      <c r="E7" t="s">
        <v>1924</v>
      </c>
      <c r="F7" t="s">
        <v>1925</v>
      </c>
      <c r="G7" s="2">
        <v>45978</v>
      </c>
      <c r="H7" t="s">
        <v>1926</v>
      </c>
      <c r="I7" t="s">
        <v>1927</v>
      </c>
      <c r="J7" t="s">
        <v>1928</v>
      </c>
      <c r="K7" t="s">
        <v>1929</v>
      </c>
      <c r="N7" t="s">
        <v>1930</v>
      </c>
      <c r="O7" t="s">
        <v>1931</v>
      </c>
      <c r="P7" t="s">
        <v>2042</v>
      </c>
      <c r="Q7" t="s">
        <v>2043</v>
      </c>
      <c r="R7" t="s">
        <v>2044</v>
      </c>
      <c r="S7" t="s">
        <v>2045</v>
      </c>
      <c r="T7" t="s">
        <v>2044</v>
      </c>
      <c r="U7" t="s">
        <v>2045</v>
      </c>
      <c r="V7" s="2">
        <v>45644.464583333334</v>
      </c>
      <c r="W7" s="2">
        <v>45979.781944444447</v>
      </c>
      <c r="X7" s="2">
        <v>45992.476388888892</v>
      </c>
      <c r="Y7" s="2">
        <v>45979.307638888888</v>
      </c>
      <c r="AG7" t="s">
        <v>2046</v>
      </c>
      <c r="AI7" t="s">
        <v>2044</v>
      </c>
      <c r="AJ7" t="s">
        <v>2047</v>
      </c>
      <c r="AK7" t="s">
        <v>1987</v>
      </c>
      <c r="AL7" t="s">
        <v>2007</v>
      </c>
      <c r="AM7" t="s">
        <v>1936</v>
      </c>
      <c r="AQ7" t="s">
        <v>2045</v>
      </c>
      <c r="AR7" t="s">
        <v>2048</v>
      </c>
      <c r="AS7" t="s">
        <v>1990</v>
      </c>
      <c r="AT7" t="s">
        <v>2008</v>
      </c>
      <c r="AU7" t="s">
        <v>1937</v>
      </c>
      <c r="BF7" t="s">
        <v>1938</v>
      </c>
      <c r="BR7" t="s">
        <v>2049</v>
      </c>
      <c r="BS7" t="s">
        <v>2050</v>
      </c>
      <c r="BT7" t="s">
        <v>2051</v>
      </c>
      <c r="BU7" t="s">
        <v>2052</v>
      </c>
      <c r="BV7" t="s">
        <v>2053</v>
      </c>
      <c r="BW7" t="s">
        <v>2054</v>
      </c>
      <c r="BX7" t="s">
        <v>2055</v>
      </c>
      <c r="BY7" t="s">
        <v>2056</v>
      </c>
      <c r="BZ7" t="s">
        <v>2057</v>
      </c>
      <c r="CA7" t="s">
        <v>2058</v>
      </c>
      <c r="CB7" t="s">
        <v>2059</v>
      </c>
      <c r="CV7" t="b">
        <v>1</v>
      </c>
      <c r="DR7" t="s">
        <v>2060</v>
      </c>
      <c r="EH7" t="s">
        <v>1940</v>
      </c>
      <c r="EQ7" t="s">
        <v>1941</v>
      </c>
      <c r="FA7" t="s">
        <v>1333</v>
      </c>
      <c r="FB7" t="s">
        <v>1332</v>
      </c>
      <c r="FQ7" t="s">
        <v>1942</v>
      </c>
      <c r="FY7">
        <v>0</v>
      </c>
      <c r="HK7" t="s">
        <v>18</v>
      </c>
      <c r="HL7" t="s">
        <v>23</v>
      </c>
      <c r="HO7" t="s">
        <v>206</v>
      </c>
      <c r="HP7" t="s">
        <v>2061</v>
      </c>
      <c r="HY7" t="s">
        <v>1943</v>
      </c>
      <c r="IE7" t="b">
        <v>0</v>
      </c>
      <c r="JX7" t="s">
        <v>2062</v>
      </c>
      <c r="KA7" t="s">
        <v>2063</v>
      </c>
      <c r="KB7" t="s">
        <v>2064</v>
      </c>
      <c r="KC7" t="s">
        <v>2065</v>
      </c>
      <c r="KD7" t="s">
        <v>2066</v>
      </c>
      <c r="KE7" t="s">
        <v>2067</v>
      </c>
      <c r="LL7" t="s">
        <v>1332</v>
      </c>
      <c r="NL7" s="2">
        <v>45898</v>
      </c>
      <c r="NO7" t="s">
        <v>77</v>
      </c>
      <c r="OT7" t="s">
        <v>2024</v>
      </c>
      <c r="RL7" t="s">
        <v>1945</v>
      </c>
      <c r="SO7">
        <v>1</v>
      </c>
      <c r="SR7" t="s">
        <v>1946</v>
      </c>
      <c r="TE7" t="s">
        <v>1947</v>
      </c>
      <c r="UI7" t="s">
        <v>1333</v>
      </c>
      <c r="WI7" t="s">
        <v>1332</v>
      </c>
      <c r="AAQ7" t="s">
        <v>2068</v>
      </c>
      <c r="AAZ7" t="s">
        <v>2005</v>
      </c>
      <c r="ABA7" t="s">
        <v>2069</v>
      </c>
      <c r="ABC7" t="s">
        <v>2070</v>
      </c>
      <c r="ABF7" t="s">
        <v>1951</v>
      </c>
      <c r="ABH7" t="s">
        <v>1952</v>
      </c>
      <c r="ACD7" t="s">
        <v>1953</v>
      </c>
      <c r="ADD7" t="s">
        <v>1953</v>
      </c>
      <c r="ADE7" t="s">
        <v>1953</v>
      </c>
      <c r="ADK7" t="s">
        <v>1954</v>
      </c>
      <c r="AEU7" t="s">
        <v>2042</v>
      </c>
      <c r="AEV7" t="s">
        <v>1987</v>
      </c>
      <c r="AEW7" t="s">
        <v>2007</v>
      </c>
      <c r="AFB7" t="s">
        <v>2043</v>
      </c>
      <c r="AFC7" t="s">
        <v>1990</v>
      </c>
      <c r="AFD7" t="s">
        <v>2008</v>
      </c>
      <c r="AGL7">
        <v>11</v>
      </c>
      <c r="AGP7" s="2">
        <v>45979</v>
      </c>
      <c r="AGZ7" t="s">
        <v>1332</v>
      </c>
      <c r="AHF7" t="s">
        <v>2071</v>
      </c>
      <c r="AIJ7" t="s">
        <v>2072</v>
      </c>
      <c r="AIR7" t="s">
        <v>1959</v>
      </c>
      <c r="AKM7" s="49">
        <v>45971.810619236108</v>
      </c>
      <c r="AKN7" t="s">
        <v>2073</v>
      </c>
      <c r="AKO7" t="s">
        <v>1961</v>
      </c>
      <c r="AKQ7" t="s">
        <v>2074</v>
      </c>
      <c r="AKR7" t="s">
        <v>2075</v>
      </c>
      <c r="AKS7" t="s">
        <v>2076</v>
      </c>
      <c r="AKT7" t="s">
        <v>2077</v>
      </c>
      <c r="AKU7" t="s">
        <v>2078</v>
      </c>
      <c r="AKV7" t="s">
        <v>2079</v>
      </c>
      <c r="ALS7" t="s">
        <v>1931</v>
      </c>
      <c r="ALT7" s="2">
        <v>45979.307638888888</v>
      </c>
    </row>
    <row r="8" spans="1:1008" x14ac:dyDescent="0.35">
      <c r="A8" t="s">
        <v>2080</v>
      </c>
      <c r="B8" t="s">
        <v>140</v>
      </c>
      <c r="C8">
        <v>326762</v>
      </c>
      <c r="D8" t="s">
        <v>1923</v>
      </c>
      <c r="E8" t="s">
        <v>1924</v>
      </c>
      <c r="F8" t="s">
        <v>1925</v>
      </c>
      <c r="G8" s="2">
        <v>45975</v>
      </c>
      <c r="H8" t="s">
        <v>1926</v>
      </c>
      <c r="I8" t="s">
        <v>1927</v>
      </c>
      <c r="J8" t="s">
        <v>1928</v>
      </c>
      <c r="K8" t="s">
        <v>1929</v>
      </c>
      <c r="N8" t="s">
        <v>1959</v>
      </c>
      <c r="O8" t="s">
        <v>1931</v>
      </c>
      <c r="P8" t="s">
        <v>1975</v>
      </c>
      <c r="Q8" t="s">
        <v>1976</v>
      </c>
      <c r="R8" t="s">
        <v>1975</v>
      </c>
      <c r="S8" t="s">
        <v>1976</v>
      </c>
      <c r="T8" t="s">
        <v>1975</v>
      </c>
      <c r="U8" t="s">
        <v>1976</v>
      </c>
      <c r="V8" s="2">
        <v>45972.361805555556</v>
      </c>
      <c r="W8" s="2">
        <v>45975.438194444447</v>
      </c>
      <c r="Y8" s="2">
        <v>45975.438194444447</v>
      </c>
      <c r="AE8" t="s">
        <v>1977</v>
      </c>
      <c r="AG8" t="s">
        <v>2081</v>
      </c>
      <c r="AI8" t="s">
        <v>1987</v>
      </c>
      <c r="AJ8" t="s">
        <v>1975</v>
      </c>
      <c r="AQ8" t="s">
        <v>1990</v>
      </c>
      <c r="AR8" t="s">
        <v>1976</v>
      </c>
      <c r="BF8" t="s">
        <v>1938</v>
      </c>
      <c r="BR8" t="s">
        <v>2082</v>
      </c>
      <c r="BS8" t="s">
        <v>2083</v>
      </c>
      <c r="BT8" t="s">
        <v>2084</v>
      </c>
      <c r="CT8" t="s">
        <v>2085</v>
      </c>
      <c r="CV8" t="b">
        <v>1</v>
      </c>
      <c r="DR8" t="s">
        <v>2086</v>
      </c>
      <c r="EH8" t="s">
        <v>1940</v>
      </c>
      <c r="EQ8" t="s">
        <v>1941</v>
      </c>
      <c r="EW8" t="b">
        <v>1</v>
      </c>
      <c r="FA8" t="s">
        <v>1333</v>
      </c>
      <c r="FB8" t="s">
        <v>1332</v>
      </c>
      <c r="FQ8" t="s">
        <v>1942</v>
      </c>
      <c r="FY8">
        <v>0</v>
      </c>
      <c r="HK8" t="s">
        <v>82</v>
      </c>
      <c r="HL8" t="s">
        <v>46</v>
      </c>
      <c r="HM8" t="s">
        <v>42</v>
      </c>
      <c r="HO8" t="s">
        <v>79</v>
      </c>
      <c r="HY8" t="s">
        <v>1943</v>
      </c>
      <c r="IE8" t="b">
        <v>0</v>
      </c>
      <c r="JX8" t="s">
        <v>1981</v>
      </c>
      <c r="LL8" t="s">
        <v>1332</v>
      </c>
      <c r="NL8" s="2">
        <v>45973</v>
      </c>
      <c r="NO8" t="s">
        <v>77</v>
      </c>
      <c r="OZ8" s="2">
        <v>45978</v>
      </c>
      <c r="RL8" t="s">
        <v>1945</v>
      </c>
      <c r="SO8">
        <v>1</v>
      </c>
      <c r="SR8" t="s">
        <v>1946</v>
      </c>
      <c r="TE8" t="s">
        <v>1947</v>
      </c>
      <c r="UI8" t="s">
        <v>1332</v>
      </c>
      <c r="WI8" t="s">
        <v>1332</v>
      </c>
      <c r="AAZ8" t="s">
        <v>1968</v>
      </c>
      <c r="ABA8" t="s">
        <v>2087</v>
      </c>
      <c r="ABC8" t="s">
        <v>2088</v>
      </c>
      <c r="ABF8" t="s">
        <v>1951</v>
      </c>
      <c r="ABH8" t="s">
        <v>1986</v>
      </c>
      <c r="ACD8" t="s">
        <v>1953</v>
      </c>
      <c r="ADD8" t="s">
        <v>1953</v>
      </c>
      <c r="ADE8" t="s">
        <v>1953</v>
      </c>
      <c r="ADK8" t="s">
        <v>1954</v>
      </c>
      <c r="AEU8" t="s">
        <v>1987</v>
      </c>
      <c r="AEV8" t="s">
        <v>1988</v>
      </c>
      <c r="AFB8" t="s">
        <v>1990</v>
      </c>
      <c r="AFC8" t="s">
        <v>1991</v>
      </c>
      <c r="AGL8">
        <v>3</v>
      </c>
      <c r="AGU8" t="s">
        <v>1993</v>
      </c>
      <c r="AGV8" t="s">
        <v>1994</v>
      </c>
      <c r="AGZ8" t="s">
        <v>1332</v>
      </c>
      <c r="AIR8" t="s">
        <v>1959</v>
      </c>
      <c r="AKB8" t="s">
        <v>1332</v>
      </c>
      <c r="AKC8" t="s">
        <v>1332</v>
      </c>
      <c r="AKD8" t="s">
        <v>1332</v>
      </c>
      <c r="AKE8" t="s">
        <v>1332</v>
      </c>
      <c r="AKM8" s="49">
        <v>45974.905380081022</v>
      </c>
      <c r="AKN8" t="s">
        <v>2089</v>
      </c>
      <c r="AKO8" t="s">
        <v>1961</v>
      </c>
      <c r="AKQ8" t="s">
        <v>2090</v>
      </c>
      <c r="AKR8" t="s">
        <v>2091</v>
      </c>
      <c r="AKS8" t="s">
        <v>2092</v>
      </c>
      <c r="AKT8" t="s">
        <v>2093</v>
      </c>
      <c r="AKU8" t="s">
        <v>2094</v>
      </c>
      <c r="ALS8" t="s">
        <v>1931</v>
      </c>
      <c r="ALT8" s="2">
        <v>45975.438194444447</v>
      </c>
    </row>
    <row r="9" spans="1:1008" x14ac:dyDescent="0.35">
      <c r="A9" t="s">
        <v>2095</v>
      </c>
      <c r="B9" t="s">
        <v>151</v>
      </c>
      <c r="C9">
        <v>315634</v>
      </c>
      <c r="D9" t="s">
        <v>1923</v>
      </c>
      <c r="E9" t="s">
        <v>1924</v>
      </c>
      <c r="F9" t="s">
        <v>1925</v>
      </c>
      <c r="G9" s="2">
        <v>45974</v>
      </c>
      <c r="H9" t="s">
        <v>1926</v>
      </c>
      <c r="I9" t="s">
        <v>1927</v>
      </c>
      <c r="J9" t="s">
        <v>1928</v>
      </c>
      <c r="K9" t="s">
        <v>1929</v>
      </c>
      <c r="N9" t="s">
        <v>1930</v>
      </c>
      <c r="O9" t="s">
        <v>1931</v>
      </c>
      <c r="P9" t="s">
        <v>2015</v>
      </c>
      <c r="Q9" t="s">
        <v>2018</v>
      </c>
      <c r="R9" t="s">
        <v>2015</v>
      </c>
      <c r="S9" t="s">
        <v>2018</v>
      </c>
      <c r="T9" t="s">
        <v>2015</v>
      </c>
      <c r="U9" t="s">
        <v>2018</v>
      </c>
      <c r="V9" s="2">
        <v>45943.696527777778</v>
      </c>
      <c r="W9" s="2">
        <v>45974.361805555556</v>
      </c>
      <c r="Y9" s="2">
        <v>45974.361805555556</v>
      </c>
      <c r="AG9" t="s">
        <v>2096</v>
      </c>
      <c r="AI9" t="s">
        <v>2015</v>
      </c>
      <c r="AQ9" t="s">
        <v>2018</v>
      </c>
      <c r="BF9" t="s">
        <v>1938</v>
      </c>
      <c r="BR9" t="s">
        <v>2097</v>
      </c>
      <c r="BS9" t="s">
        <v>2098</v>
      </c>
      <c r="CV9" t="b">
        <v>1</v>
      </c>
      <c r="DR9" t="s">
        <v>2099</v>
      </c>
      <c r="EH9" t="s">
        <v>1940</v>
      </c>
      <c r="EQ9" t="s">
        <v>1941</v>
      </c>
      <c r="EW9" t="b">
        <v>1</v>
      </c>
      <c r="FA9" t="s">
        <v>1333</v>
      </c>
      <c r="FB9" t="s">
        <v>1332</v>
      </c>
      <c r="FQ9" t="s">
        <v>1942</v>
      </c>
      <c r="FY9">
        <v>0</v>
      </c>
      <c r="HK9" t="s">
        <v>150</v>
      </c>
      <c r="HO9" t="s">
        <v>233</v>
      </c>
      <c r="HY9" t="s">
        <v>1943</v>
      </c>
      <c r="IE9" t="b">
        <v>0</v>
      </c>
      <c r="LL9" t="s">
        <v>1332</v>
      </c>
      <c r="NL9" s="2">
        <v>45943</v>
      </c>
      <c r="NO9" t="s">
        <v>77</v>
      </c>
      <c r="RL9" t="s">
        <v>1945</v>
      </c>
      <c r="SO9">
        <v>1</v>
      </c>
      <c r="SR9" t="s">
        <v>1946</v>
      </c>
      <c r="TE9" t="s">
        <v>1947</v>
      </c>
      <c r="UI9" t="s">
        <v>1332</v>
      </c>
      <c r="WI9" t="s">
        <v>1332</v>
      </c>
      <c r="AAQ9" t="s">
        <v>2100</v>
      </c>
      <c r="AAZ9" t="s">
        <v>2005</v>
      </c>
      <c r="ABA9" t="s">
        <v>2101</v>
      </c>
      <c r="ABC9" t="s">
        <v>2102</v>
      </c>
      <c r="ABF9" t="s">
        <v>1951</v>
      </c>
      <c r="ABH9" t="s">
        <v>1930</v>
      </c>
      <c r="ACD9" t="s">
        <v>1953</v>
      </c>
      <c r="ADD9" t="s">
        <v>1953</v>
      </c>
      <c r="ADE9" t="s">
        <v>1953</v>
      </c>
      <c r="ADK9" t="s">
        <v>1954</v>
      </c>
      <c r="AEU9" t="s">
        <v>1987</v>
      </c>
      <c r="AFB9" t="s">
        <v>1990</v>
      </c>
      <c r="AGL9">
        <v>2</v>
      </c>
      <c r="AGP9" s="2">
        <v>45973</v>
      </c>
      <c r="AGZ9" t="s">
        <v>1332</v>
      </c>
      <c r="AIR9" t="s">
        <v>1959</v>
      </c>
      <c r="AKB9" t="s">
        <v>1332</v>
      </c>
      <c r="AKC9" t="s">
        <v>1332</v>
      </c>
      <c r="AKD9" t="s">
        <v>1332</v>
      </c>
      <c r="AKE9" t="s">
        <v>1332</v>
      </c>
      <c r="AKN9" t="s">
        <v>2103</v>
      </c>
      <c r="AKO9" t="s">
        <v>1961</v>
      </c>
      <c r="AKQ9" t="s">
        <v>2104</v>
      </c>
      <c r="ALS9" t="s">
        <v>1931</v>
      </c>
      <c r="ALT9" s="2">
        <v>45974.361805555556</v>
      </c>
    </row>
    <row r="10" spans="1:1008" x14ac:dyDescent="0.35">
      <c r="A10" t="s">
        <v>2105</v>
      </c>
      <c r="B10" t="s">
        <v>2106</v>
      </c>
      <c r="C10">
        <v>319606</v>
      </c>
      <c r="D10" t="s">
        <v>1923</v>
      </c>
      <c r="E10" t="s">
        <v>1924</v>
      </c>
      <c r="F10" t="s">
        <v>1925</v>
      </c>
      <c r="G10" s="2">
        <v>45972</v>
      </c>
      <c r="H10" t="s">
        <v>1926</v>
      </c>
      <c r="I10" t="s">
        <v>1927</v>
      </c>
      <c r="J10" t="s">
        <v>1928</v>
      </c>
      <c r="K10" t="s">
        <v>1929</v>
      </c>
      <c r="N10" t="s">
        <v>1930</v>
      </c>
      <c r="O10" t="s">
        <v>1931</v>
      </c>
      <c r="P10" t="s">
        <v>2107</v>
      </c>
      <c r="Q10" t="s">
        <v>2108</v>
      </c>
      <c r="R10" t="s">
        <v>2107</v>
      </c>
      <c r="S10" t="s">
        <v>2108</v>
      </c>
      <c r="T10" t="s">
        <v>2107</v>
      </c>
      <c r="U10" t="s">
        <v>2108</v>
      </c>
      <c r="V10" s="2">
        <v>45957.119444444441</v>
      </c>
      <c r="W10" s="2">
        <v>45972.478472222225</v>
      </c>
      <c r="Y10" s="2">
        <v>45972.478472222225</v>
      </c>
      <c r="AG10" t="s">
        <v>2109</v>
      </c>
      <c r="AI10" t="s">
        <v>1987</v>
      </c>
      <c r="AJ10" t="s">
        <v>2107</v>
      </c>
      <c r="AK10" t="s">
        <v>1988</v>
      </c>
      <c r="AQ10" t="s">
        <v>1990</v>
      </c>
      <c r="AR10" t="s">
        <v>2108</v>
      </c>
      <c r="AS10" t="s">
        <v>1991</v>
      </c>
      <c r="BF10" t="s">
        <v>1938</v>
      </c>
      <c r="BR10" t="s">
        <v>2110</v>
      </c>
      <c r="BS10" t="s">
        <v>2111</v>
      </c>
      <c r="CV10" t="b">
        <v>1</v>
      </c>
      <c r="DR10" t="s">
        <v>2112</v>
      </c>
      <c r="EH10" t="s">
        <v>1940</v>
      </c>
      <c r="EQ10" t="s">
        <v>1941</v>
      </c>
      <c r="EW10" t="b">
        <v>1</v>
      </c>
      <c r="FA10" t="s">
        <v>1333</v>
      </c>
      <c r="FB10" t="s">
        <v>1332</v>
      </c>
      <c r="FQ10" t="s">
        <v>1942</v>
      </c>
      <c r="FY10">
        <v>0</v>
      </c>
      <c r="HK10" t="s">
        <v>42</v>
      </c>
      <c r="HL10" t="s">
        <v>150</v>
      </c>
      <c r="HO10" t="s">
        <v>374</v>
      </c>
      <c r="HY10" t="s">
        <v>1943</v>
      </c>
      <c r="IE10" t="b">
        <v>0</v>
      </c>
      <c r="JX10" t="s">
        <v>2113</v>
      </c>
      <c r="LL10" t="s">
        <v>1332</v>
      </c>
      <c r="NO10" t="s">
        <v>77</v>
      </c>
      <c r="RL10" t="s">
        <v>1945</v>
      </c>
      <c r="SO10">
        <v>1</v>
      </c>
      <c r="SR10" t="s">
        <v>1946</v>
      </c>
      <c r="TE10" t="s">
        <v>1947</v>
      </c>
      <c r="UI10" t="s">
        <v>1332</v>
      </c>
      <c r="WI10" t="s">
        <v>1332</v>
      </c>
      <c r="AAZ10" t="s">
        <v>1968</v>
      </c>
      <c r="ABA10" t="s">
        <v>2114</v>
      </c>
      <c r="ABC10" t="s">
        <v>2115</v>
      </c>
      <c r="ABF10" t="s">
        <v>1951</v>
      </c>
      <c r="ABH10" t="s">
        <v>2116</v>
      </c>
      <c r="ACD10" t="s">
        <v>1953</v>
      </c>
      <c r="ADD10" t="s">
        <v>1953</v>
      </c>
      <c r="ADE10" t="s">
        <v>1953</v>
      </c>
      <c r="ADK10" t="s">
        <v>1954</v>
      </c>
      <c r="AEU10" t="s">
        <v>2117</v>
      </c>
      <c r="AEV10" t="s">
        <v>2118</v>
      </c>
      <c r="AEW10" t="s">
        <v>1987</v>
      </c>
      <c r="AEX10" t="s">
        <v>2107</v>
      </c>
      <c r="AFB10" t="s">
        <v>2119</v>
      </c>
      <c r="AFC10" t="s">
        <v>2120</v>
      </c>
      <c r="AFD10" t="s">
        <v>1990</v>
      </c>
      <c r="AFE10" t="s">
        <v>2108</v>
      </c>
      <c r="AGL10">
        <v>2</v>
      </c>
      <c r="AGZ10" t="s">
        <v>1332</v>
      </c>
      <c r="AIR10" t="s">
        <v>1959</v>
      </c>
      <c r="AKB10" t="s">
        <v>1332</v>
      </c>
      <c r="AKC10" t="s">
        <v>1332</v>
      </c>
      <c r="AKD10" t="s">
        <v>1332</v>
      </c>
      <c r="AKE10" t="s">
        <v>1332</v>
      </c>
      <c r="AKM10" s="49">
        <v>45959.381198171293</v>
      </c>
      <c r="AKN10" t="s">
        <v>2121</v>
      </c>
      <c r="AKO10" t="s">
        <v>1961</v>
      </c>
      <c r="AKQ10" t="s">
        <v>2122</v>
      </c>
      <c r="AKR10" t="s">
        <v>2123</v>
      </c>
      <c r="AKS10" t="s">
        <v>2124</v>
      </c>
      <c r="ALS10" t="s">
        <v>1931</v>
      </c>
      <c r="ALT10" s="2">
        <v>45972.478472222225</v>
      </c>
    </row>
    <row r="11" spans="1:1008" x14ac:dyDescent="0.35">
      <c r="A11" t="s">
        <v>2125</v>
      </c>
      <c r="B11" t="s">
        <v>160</v>
      </c>
      <c r="C11">
        <v>267326</v>
      </c>
      <c r="D11" t="s">
        <v>1923</v>
      </c>
      <c r="E11" t="s">
        <v>1924</v>
      </c>
      <c r="F11" t="s">
        <v>1925</v>
      </c>
      <c r="G11" s="2">
        <v>45968</v>
      </c>
      <c r="H11" t="s">
        <v>1926</v>
      </c>
      <c r="I11" t="s">
        <v>1927</v>
      </c>
      <c r="J11" t="s">
        <v>1928</v>
      </c>
      <c r="K11" t="s">
        <v>1929</v>
      </c>
      <c r="N11" t="s">
        <v>1930</v>
      </c>
      <c r="O11" t="s">
        <v>1931</v>
      </c>
      <c r="P11" t="s">
        <v>1932</v>
      </c>
      <c r="Q11" t="s">
        <v>1933</v>
      </c>
      <c r="R11" t="s">
        <v>1932</v>
      </c>
      <c r="S11" t="s">
        <v>1933</v>
      </c>
      <c r="T11" t="s">
        <v>1932</v>
      </c>
      <c r="U11" t="s">
        <v>1933</v>
      </c>
      <c r="V11" s="2">
        <v>45790.710416666669</v>
      </c>
      <c r="W11" s="2">
        <v>45971.447222222225</v>
      </c>
      <c r="X11" s="2">
        <v>46001.50277777778</v>
      </c>
      <c r="Y11" s="2">
        <v>45971.442361111112</v>
      </c>
      <c r="AE11" t="s">
        <v>1934</v>
      </c>
      <c r="AG11" t="s">
        <v>2126</v>
      </c>
      <c r="AI11" t="s">
        <v>1932</v>
      </c>
      <c r="AQ11" t="s">
        <v>1933</v>
      </c>
      <c r="BF11" t="s">
        <v>1938</v>
      </c>
      <c r="CV11" t="b">
        <v>1</v>
      </c>
      <c r="DR11" t="s">
        <v>2127</v>
      </c>
      <c r="EH11" t="s">
        <v>1940</v>
      </c>
      <c r="EQ11" t="s">
        <v>1941</v>
      </c>
      <c r="EW11" t="b">
        <v>1</v>
      </c>
      <c r="FA11" t="s">
        <v>1333</v>
      </c>
      <c r="FB11" t="s">
        <v>1332</v>
      </c>
      <c r="FQ11" t="s">
        <v>1942</v>
      </c>
      <c r="FY11">
        <v>0</v>
      </c>
      <c r="HK11" t="s">
        <v>150</v>
      </c>
      <c r="HO11" t="s">
        <v>13</v>
      </c>
      <c r="HY11" t="s">
        <v>1943</v>
      </c>
      <c r="IE11" t="b">
        <v>0</v>
      </c>
      <c r="LL11" t="s">
        <v>1332</v>
      </c>
      <c r="NO11" t="s">
        <v>77</v>
      </c>
      <c r="RL11" t="s">
        <v>1945</v>
      </c>
      <c r="SO11">
        <v>1</v>
      </c>
      <c r="SR11" t="s">
        <v>1946</v>
      </c>
      <c r="TE11" t="s">
        <v>1947</v>
      </c>
      <c r="UI11" t="s">
        <v>1332</v>
      </c>
      <c r="WI11" t="s">
        <v>1332</v>
      </c>
      <c r="AAQ11" t="s">
        <v>158</v>
      </c>
      <c r="AAZ11" t="s">
        <v>1948</v>
      </c>
      <c r="ABA11" t="s">
        <v>2128</v>
      </c>
      <c r="ABC11" t="s">
        <v>2129</v>
      </c>
      <c r="ABF11" t="s">
        <v>1951</v>
      </c>
      <c r="ABH11" t="s">
        <v>1952</v>
      </c>
      <c r="ACD11" t="s">
        <v>1953</v>
      </c>
      <c r="ADD11" t="s">
        <v>1953</v>
      </c>
      <c r="ADE11" t="s">
        <v>1953</v>
      </c>
      <c r="ADK11" t="s">
        <v>1954</v>
      </c>
      <c r="AEU11" t="s">
        <v>2130</v>
      </c>
      <c r="AEV11" t="s">
        <v>2131</v>
      </c>
      <c r="AFB11" t="s">
        <v>2132</v>
      </c>
      <c r="AFC11" t="s">
        <v>2133</v>
      </c>
      <c r="AGL11">
        <v>0</v>
      </c>
      <c r="AGP11" s="2">
        <v>45968</v>
      </c>
      <c r="AGZ11" t="s">
        <v>1332</v>
      </c>
      <c r="AIR11" t="s">
        <v>1959</v>
      </c>
      <c r="AKN11" t="s">
        <v>2134</v>
      </c>
      <c r="AKO11" t="s">
        <v>1961</v>
      </c>
      <c r="ALS11" t="s">
        <v>1931</v>
      </c>
      <c r="ALT11" s="2">
        <v>45971.442361111112</v>
      </c>
    </row>
    <row r="12" spans="1:1008" x14ac:dyDescent="0.35">
      <c r="A12" t="s">
        <v>2135</v>
      </c>
      <c r="B12" t="s">
        <v>163</v>
      </c>
      <c r="C12">
        <v>304125</v>
      </c>
      <c r="D12" t="s">
        <v>1923</v>
      </c>
      <c r="E12" t="s">
        <v>1924</v>
      </c>
      <c r="F12" t="s">
        <v>1925</v>
      </c>
      <c r="G12" s="2">
        <v>45967</v>
      </c>
      <c r="H12" t="s">
        <v>1926</v>
      </c>
      <c r="I12" t="s">
        <v>1927</v>
      </c>
      <c r="J12" t="s">
        <v>1928</v>
      </c>
      <c r="K12" t="s">
        <v>1929</v>
      </c>
      <c r="N12" t="s">
        <v>1930</v>
      </c>
      <c r="O12" t="s">
        <v>1931</v>
      </c>
      <c r="P12" t="s">
        <v>2136</v>
      </c>
      <c r="Q12" t="s">
        <v>2137</v>
      </c>
      <c r="R12" t="s">
        <v>2136</v>
      </c>
      <c r="S12" t="s">
        <v>2137</v>
      </c>
      <c r="T12" t="s">
        <v>2136</v>
      </c>
      <c r="U12" t="s">
        <v>2137</v>
      </c>
      <c r="V12" s="2">
        <v>45903.281944444447</v>
      </c>
      <c r="W12" s="2">
        <v>45967.928472222222</v>
      </c>
      <c r="Y12" s="2">
        <v>45967.928472222222</v>
      </c>
      <c r="AG12" t="s">
        <v>2138</v>
      </c>
      <c r="AI12" t="s">
        <v>2136</v>
      </c>
      <c r="AQ12" t="s">
        <v>2137</v>
      </c>
      <c r="BF12" t="s">
        <v>1938</v>
      </c>
      <c r="CV12" t="b">
        <v>1</v>
      </c>
      <c r="DR12" t="s">
        <v>2139</v>
      </c>
      <c r="EH12" t="s">
        <v>1940</v>
      </c>
      <c r="EQ12" t="s">
        <v>1941</v>
      </c>
      <c r="EW12" t="b">
        <v>1</v>
      </c>
      <c r="FA12" t="s">
        <v>1333</v>
      </c>
      <c r="FB12" t="s">
        <v>1332</v>
      </c>
      <c r="FQ12" t="s">
        <v>1942</v>
      </c>
      <c r="FY12">
        <v>0</v>
      </c>
      <c r="HK12" t="s">
        <v>596</v>
      </c>
      <c r="HO12" t="s">
        <v>35</v>
      </c>
      <c r="HY12" t="s">
        <v>1943</v>
      </c>
      <c r="IE12" t="b">
        <v>0</v>
      </c>
      <c r="LL12" t="s">
        <v>1332</v>
      </c>
      <c r="NO12" t="s">
        <v>77</v>
      </c>
      <c r="RL12" t="s">
        <v>1945</v>
      </c>
      <c r="SO12">
        <v>1</v>
      </c>
      <c r="SR12" t="s">
        <v>1946</v>
      </c>
      <c r="TE12" t="s">
        <v>1947</v>
      </c>
      <c r="UI12" t="s">
        <v>1332</v>
      </c>
      <c r="WI12" t="s">
        <v>1332</v>
      </c>
      <c r="AAZ12" t="s">
        <v>2005</v>
      </c>
      <c r="ABC12" t="s">
        <v>2140</v>
      </c>
      <c r="ABF12" t="s">
        <v>1951</v>
      </c>
      <c r="ABH12" t="s">
        <v>2116</v>
      </c>
      <c r="ACD12" t="s">
        <v>1953</v>
      </c>
      <c r="ADD12" t="s">
        <v>1953</v>
      </c>
      <c r="ADE12" t="s">
        <v>1953</v>
      </c>
      <c r="ADK12" t="s">
        <v>1954</v>
      </c>
      <c r="AGL12">
        <v>0</v>
      </c>
      <c r="AGU12" t="s">
        <v>2141</v>
      </c>
      <c r="AGV12" t="s">
        <v>2007</v>
      </c>
      <c r="AGZ12" t="s">
        <v>1332</v>
      </c>
      <c r="AIR12" t="s">
        <v>1959</v>
      </c>
      <c r="AKN12" t="s">
        <v>2142</v>
      </c>
      <c r="AKO12" t="s">
        <v>1961</v>
      </c>
      <c r="AKQ12" t="s">
        <v>2143</v>
      </c>
      <c r="ALS12" t="s">
        <v>1931</v>
      </c>
      <c r="ALT12" s="2">
        <v>45967.928472222222</v>
      </c>
    </row>
    <row r="13" spans="1:1008" x14ac:dyDescent="0.35">
      <c r="A13" t="s">
        <v>2144</v>
      </c>
      <c r="B13" t="s">
        <v>166</v>
      </c>
      <c r="C13">
        <v>294782</v>
      </c>
      <c r="D13" t="s">
        <v>1923</v>
      </c>
      <c r="E13" t="s">
        <v>1924</v>
      </c>
      <c r="F13" t="s">
        <v>1925</v>
      </c>
      <c r="G13" s="2">
        <v>45966</v>
      </c>
      <c r="H13" t="s">
        <v>1926</v>
      </c>
      <c r="I13" t="s">
        <v>1927</v>
      </c>
      <c r="J13" t="s">
        <v>1928</v>
      </c>
      <c r="K13" t="s">
        <v>1929</v>
      </c>
      <c r="N13" t="s">
        <v>1930</v>
      </c>
      <c r="O13" t="s">
        <v>1931</v>
      </c>
      <c r="P13" t="s">
        <v>1989</v>
      </c>
      <c r="Q13" t="s">
        <v>1992</v>
      </c>
      <c r="R13" t="s">
        <v>1989</v>
      </c>
      <c r="S13" t="s">
        <v>1992</v>
      </c>
      <c r="T13" t="s">
        <v>1989</v>
      </c>
      <c r="U13" t="s">
        <v>1992</v>
      </c>
      <c r="V13" s="2">
        <v>45870.180555555555</v>
      </c>
      <c r="W13" s="2">
        <v>45988.338194444441</v>
      </c>
      <c r="Y13" s="2">
        <v>45988.338194444441</v>
      </c>
      <c r="AE13" t="s">
        <v>2001</v>
      </c>
      <c r="AG13" t="s">
        <v>2145</v>
      </c>
      <c r="AI13" t="s">
        <v>2014</v>
      </c>
      <c r="AJ13" t="s">
        <v>1988</v>
      </c>
      <c r="AK13" t="s">
        <v>2146</v>
      </c>
      <c r="AL13" t="s">
        <v>1989</v>
      </c>
      <c r="AQ13" t="s">
        <v>2017</v>
      </c>
      <c r="AR13" t="s">
        <v>1991</v>
      </c>
      <c r="AS13" t="s">
        <v>2147</v>
      </c>
      <c r="AT13" t="s">
        <v>1992</v>
      </c>
      <c r="BF13" t="s">
        <v>1938</v>
      </c>
      <c r="BR13" t="s">
        <v>2148</v>
      </c>
      <c r="CV13" t="b">
        <v>1</v>
      </c>
      <c r="DR13" t="s">
        <v>2149</v>
      </c>
      <c r="EH13" t="s">
        <v>1940</v>
      </c>
      <c r="EQ13" t="s">
        <v>1941</v>
      </c>
      <c r="EW13" t="b">
        <v>1</v>
      </c>
      <c r="FA13" t="s">
        <v>1333</v>
      </c>
      <c r="FB13" t="s">
        <v>1332</v>
      </c>
      <c r="FQ13" t="s">
        <v>1942</v>
      </c>
      <c r="FY13">
        <v>0</v>
      </c>
      <c r="HK13" t="s">
        <v>46</v>
      </c>
      <c r="HO13" t="s">
        <v>35</v>
      </c>
      <c r="HY13" t="s">
        <v>1943</v>
      </c>
      <c r="IE13" t="b">
        <v>0</v>
      </c>
      <c r="JX13" t="s">
        <v>2150</v>
      </c>
      <c r="LL13" t="s">
        <v>1332</v>
      </c>
      <c r="NL13" s="2">
        <v>45894</v>
      </c>
      <c r="NO13" t="s">
        <v>77</v>
      </c>
      <c r="OT13" t="s">
        <v>2024</v>
      </c>
      <c r="RL13" t="s">
        <v>1945</v>
      </c>
      <c r="SO13">
        <v>1</v>
      </c>
      <c r="SR13" t="s">
        <v>1946</v>
      </c>
      <c r="TE13" t="s">
        <v>1947</v>
      </c>
      <c r="UI13" t="s">
        <v>1332</v>
      </c>
      <c r="WI13" t="s">
        <v>1332</v>
      </c>
      <c r="AAZ13" t="s">
        <v>1968</v>
      </c>
      <c r="ABC13" t="s">
        <v>2151</v>
      </c>
      <c r="ABF13" t="s">
        <v>1951</v>
      </c>
      <c r="ABH13" t="s">
        <v>2116</v>
      </c>
      <c r="ACD13" t="s">
        <v>1953</v>
      </c>
      <c r="ADD13" t="s">
        <v>1953</v>
      </c>
      <c r="ADE13" t="s">
        <v>1953</v>
      </c>
      <c r="ADK13" t="s">
        <v>1954</v>
      </c>
      <c r="AEU13" t="s">
        <v>2146</v>
      </c>
      <c r="AFB13" t="s">
        <v>2147</v>
      </c>
      <c r="AGL13">
        <v>1</v>
      </c>
      <c r="AGZ13" t="s">
        <v>1332</v>
      </c>
      <c r="AIR13" t="s">
        <v>1959</v>
      </c>
      <c r="AKM13" s="49">
        <v>45877.351740868056</v>
      </c>
      <c r="AKN13" t="s">
        <v>2152</v>
      </c>
      <c r="AKO13" t="s">
        <v>1961</v>
      </c>
      <c r="AKQ13" t="s">
        <v>2153</v>
      </c>
      <c r="AKR13" t="s">
        <v>2154</v>
      </c>
      <c r="AKS13" t="s">
        <v>2155</v>
      </c>
      <c r="AKT13" t="s">
        <v>2156</v>
      </c>
      <c r="AKU13" t="s">
        <v>2157</v>
      </c>
      <c r="AKV13" t="s">
        <v>2158</v>
      </c>
      <c r="AKW13" t="s">
        <v>2159</v>
      </c>
      <c r="AKX13" t="s">
        <v>2160</v>
      </c>
      <c r="ALS13" t="s">
        <v>1931</v>
      </c>
      <c r="ALT13" s="2">
        <v>45988.338194444441</v>
      </c>
    </row>
    <row r="14" spans="1:1008" x14ac:dyDescent="0.35">
      <c r="A14" t="s">
        <v>2161</v>
      </c>
      <c r="B14" t="s">
        <v>171</v>
      </c>
      <c r="C14">
        <v>323845</v>
      </c>
      <c r="D14" t="s">
        <v>1923</v>
      </c>
      <c r="E14" t="s">
        <v>1924</v>
      </c>
      <c r="F14" t="s">
        <v>1925</v>
      </c>
      <c r="G14" s="2">
        <v>45965</v>
      </c>
      <c r="H14" t="s">
        <v>1926</v>
      </c>
      <c r="I14" t="s">
        <v>1927</v>
      </c>
      <c r="J14" t="s">
        <v>1928</v>
      </c>
      <c r="K14" t="s">
        <v>1929</v>
      </c>
      <c r="N14" t="s">
        <v>1930</v>
      </c>
      <c r="O14" t="s">
        <v>1931</v>
      </c>
      <c r="P14" t="s">
        <v>2015</v>
      </c>
      <c r="Q14" t="s">
        <v>2018</v>
      </c>
      <c r="R14" t="s">
        <v>2015</v>
      </c>
      <c r="S14" t="s">
        <v>2018</v>
      </c>
      <c r="T14" t="s">
        <v>2015</v>
      </c>
      <c r="U14" t="s">
        <v>2018</v>
      </c>
      <c r="V14" s="2">
        <v>45965.517361111109</v>
      </c>
      <c r="W14" s="2">
        <v>45965.635416666664</v>
      </c>
      <c r="Y14" s="2">
        <v>45965.635416666664</v>
      </c>
      <c r="AG14" t="s">
        <v>2162</v>
      </c>
      <c r="AI14" t="s">
        <v>2015</v>
      </c>
      <c r="AJ14" t="s">
        <v>1987</v>
      </c>
      <c r="AQ14" t="s">
        <v>2018</v>
      </c>
      <c r="AR14" t="s">
        <v>1990</v>
      </c>
      <c r="BF14" t="s">
        <v>1938</v>
      </c>
      <c r="BR14" t="s">
        <v>2163</v>
      </c>
      <c r="BS14" t="s">
        <v>2164</v>
      </c>
      <c r="CV14" t="b">
        <v>1</v>
      </c>
      <c r="DR14" t="s">
        <v>2165</v>
      </c>
      <c r="EH14" t="s">
        <v>1940</v>
      </c>
      <c r="EQ14" t="s">
        <v>1941</v>
      </c>
      <c r="EW14" t="b">
        <v>1</v>
      </c>
      <c r="FA14" t="s">
        <v>1333</v>
      </c>
      <c r="FB14" t="s">
        <v>1332</v>
      </c>
      <c r="FQ14" t="s">
        <v>1942</v>
      </c>
      <c r="FY14">
        <v>0</v>
      </c>
      <c r="HK14" t="s">
        <v>77</v>
      </c>
      <c r="HO14" t="s">
        <v>233</v>
      </c>
      <c r="HY14" t="s">
        <v>1943</v>
      </c>
      <c r="IE14" t="b">
        <v>0</v>
      </c>
      <c r="LL14" t="s">
        <v>1332</v>
      </c>
      <c r="NL14" s="2">
        <v>45965</v>
      </c>
      <c r="NO14" t="s">
        <v>77</v>
      </c>
      <c r="RL14" t="s">
        <v>1945</v>
      </c>
      <c r="SO14">
        <v>1</v>
      </c>
      <c r="SR14" t="s">
        <v>1946</v>
      </c>
      <c r="TE14" t="s">
        <v>1947</v>
      </c>
      <c r="UI14" t="s">
        <v>1332</v>
      </c>
      <c r="WI14" t="s">
        <v>1332</v>
      </c>
      <c r="AAZ14" t="s">
        <v>2005</v>
      </c>
      <c r="ABA14" t="s">
        <v>2166</v>
      </c>
      <c r="ABC14" t="s">
        <v>2167</v>
      </c>
      <c r="ABF14" t="s">
        <v>1951</v>
      </c>
      <c r="ABH14" t="s">
        <v>1952</v>
      </c>
      <c r="ACD14" t="s">
        <v>1953</v>
      </c>
      <c r="ADD14" t="s">
        <v>1953</v>
      </c>
      <c r="ADE14" t="s">
        <v>1953</v>
      </c>
      <c r="ADK14" t="s">
        <v>1954</v>
      </c>
      <c r="AEU14" t="s">
        <v>1987</v>
      </c>
      <c r="AFB14" t="s">
        <v>1990</v>
      </c>
      <c r="AGL14">
        <v>2</v>
      </c>
      <c r="AGZ14" t="s">
        <v>1332</v>
      </c>
      <c r="AIR14" t="s">
        <v>1959</v>
      </c>
      <c r="AKB14" t="s">
        <v>1332</v>
      </c>
      <c r="AKC14" t="s">
        <v>1332</v>
      </c>
      <c r="AKD14" t="s">
        <v>1332</v>
      </c>
      <c r="AKE14" t="s">
        <v>1332</v>
      </c>
      <c r="AKM14" s="49">
        <v>45965.804091412036</v>
      </c>
      <c r="AKN14" t="s">
        <v>2168</v>
      </c>
      <c r="AKO14" t="s">
        <v>1961</v>
      </c>
      <c r="AKQ14" t="s">
        <v>2169</v>
      </c>
      <c r="AKR14" t="s">
        <v>2170</v>
      </c>
      <c r="ALS14" t="s">
        <v>1931</v>
      </c>
      <c r="ALT14" s="2">
        <v>45965.635416666664</v>
      </c>
    </row>
    <row r="15" spans="1:1008" x14ac:dyDescent="0.35">
      <c r="A15" t="s">
        <v>2171</v>
      </c>
      <c r="B15" t="s">
        <v>2172</v>
      </c>
      <c r="C15">
        <v>312603</v>
      </c>
      <c r="D15" t="s">
        <v>1923</v>
      </c>
      <c r="E15" t="s">
        <v>1924</v>
      </c>
      <c r="F15" t="s">
        <v>1925</v>
      </c>
      <c r="G15" s="2">
        <v>45964</v>
      </c>
      <c r="H15" t="s">
        <v>1926</v>
      </c>
      <c r="I15" t="s">
        <v>1927</v>
      </c>
      <c r="J15" t="s">
        <v>1928</v>
      </c>
      <c r="K15" t="s">
        <v>1929</v>
      </c>
      <c r="N15" t="s">
        <v>1930</v>
      </c>
      <c r="O15" t="s">
        <v>1931</v>
      </c>
      <c r="P15" t="s">
        <v>2173</v>
      </c>
      <c r="Q15" t="s">
        <v>2174</v>
      </c>
      <c r="R15" t="s">
        <v>2173</v>
      </c>
      <c r="S15" t="s">
        <v>2174</v>
      </c>
      <c r="T15" t="s">
        <v>2173</v>
      </c>
      <c r="U15" t="s">
        <v>2174</v>
      </c>
      <c r="V15" s="2">
        <v>45931.445138888892</v>
      </c>
      <c r="W15" s="2">
        <v>45996.28402777778</v>
      </c>
      <c r="Y15" s="2">
        <v>45996.28402777778</v>
      </c>
      <c r="AG15" t="s">
        <v>2175</v>
      </c>
      <c r="AI15" t="s">
        <v>2173</v>
      </c>
      <c r="AQ15" t="s">
        <v>2174</v>
      </c>
      <c r="BF15" t="s">
        <v>1938</v>
      </c>
      <c r="CV15" t="b">
        <v>1</v>
      </c>
      <c r="DR15" t="s">
        <v>2176</v>
      </c>
      <c r="EH15" t="s">
        <v>1940</v>
      </c>
      <c r="EQ15" t="s">
        <v>1941</v>
      </c>
      <c r="EW15" t="b">
        <v>1</v>
      </c>
      <c r="FA15" t="s">
        <v>1333</v>
      </c>
      <c r="FB15" t="s">
        <v>1332</v>
      </c>
      <c r="FQ15" t="s">
        <v>1942</v>
      </c>
      <c r="FY15">
        <v>0</v>
      </c>
      <c r="HK15" t="s">
        <v>42</v>
      </c>
      <c r="HO15" t="s">
        <v>891</v>
      </c>
      <c r="HY15" t="s">
        <v>1943</v>
      </c>
      <c r="IE15" t="b">
        <v>0</v>
      </c>
      <c r="LL15" t="s">
        <v>1332</v>
      </c>
      <c r="NO15" t="s">
        <v>77</v>
      </c>
      <c r="RL15" t="s">
        <v>1945</v>
      </c>
      <c r="SO15">
        <v>1</v>
      </c>
      <c r="SR15" t="s">
        <v>1946</v>
      </c>
      <c r="TE15" t="s">
        <v>1947</v>
      </c>
      <c r="UI15" t="s">
        <v>1332</v>
      </c>
      <c r="WI15" t="s">
        <v>1332</v>
      </c>
      <c r="AAZ15" t="s">
        <v>1968</v>
      </c>
      <c r="ABC15" t="s">
        <v>2177</v>
      </c>
      <c r="ABF15" t="s">
        <v>1951</v>
      </c>
      <c r="ABH15" t="s">
        <v>1986</v>
      </c>
      <c r="ACD15" t="s">
        <v>1953</v>
      </c>
      <c r="ADD15" t="s">
        <v>1953</v>
      </c>
      <c r="ADE15" t="s">
        <v>1953</v>
      </c>
      <c r="ADK15" t="s">
        <v>1954</v>
      </c>
      <c r="AGL15">
        <v>0</v>
      </c>
      <c r="AGZ15" t="s">
        <v>1332</v>
      </c>
      <c r="AIR15" t="s">
        <v>1959</v>
      </c>
      <c r="AKB15" t="s">
        <v>1332</v>
      </c>
      <c r="AKC15" t="s">
        <v>1332</v>
      </c>
      <c r="AKD15" t="s">
        <v>1332</v>
      </c>
      <c r="AKE15" t="s">
        <v>1332</v>
      </c>
      <c r="AKN15" t="s">
        <v>2178</v>
      </c>
      <c r="AKO15" t="s">
        <v>1961</v>
      </c>
      <c r="ALS15" t="s">
        <v>1931</v>
      </c>
      <c r="ALT15" s="2">
        <v>45996.28402777778</v>
      </c>
    </row>
    <row r="16" spans="1:1008" x14ac:dyDescent="0.35">
      <c r="A16" t="s">
        <v>2179</v>
      </c>
      <c r="B16" t="s">
        <v>176</v>
      </c>
      <c r="C16">
        <v>320763</v>
      </c>
      <c r="D16" t="s">
        <v>1923</v>
      </c>
      <c r="E16" t="s">
        <v>1924</v>
      </c>
      <c r="F16" t="s">
        <v>1925</v>
      </c>
      <c r="G16" s="2">
        <v>45962</v>
      </c>
      <c r="H16" t="s">
        <v>1926</v>
      </c>
      <c r="I16" t="s">
        <v>1927</v>
      </c>
      <c r="J16" t="s">
        <v>1928</v>
      </c>
      <c r="K16" t="s">
        <v>1929</v>
      </c>
      <c r="N16" t="s">
        <v>1930</v>
      </c>
      <c r="O16" t="s">
        <v>1931</v>
      </c>
      <c r="P16" t="s">
        <v>2180</v>
      </c>
      <c r="Q16" t="s">
        <v>2181</v>
      </c>
      <c r="R16" t="s">
        <v>2180</v>
      </c>
      <c r="S16" t="s">
        <v>2181</v>
      </c>
      <c r="T16" t="s">
        <v>2180</v>
      </c>
      <c r="U16" t="s">
        <v>2181</v>
      </c>
      <c r="V16" s="2">
        <v>45959.476388888892</v>
      </c>
      <c r="W16" s="2">
        <v>45962.540972222225</v>
      </c>
      <c r="Y16" s="2">
        <v>45962.540972222225</v>
      </c>
      <c r="AE16" t="s">
        <v>2001</v>
      </c>
      <c r="AI16" t="s">
        <v>2180</v>
      </c>
      <c r="AQ16" t="s">
        <v>2181</v>
      </c>
      <c r="BF16" t="s">
        <v>1938</v>
      </c>
      <c r="BJ16" t="s">
        <v>209</v>
      </c>
      <c r="CV16" t="b">
        <v>1</v>
      </c>
      <c r="DR16" t="s">
        <v>2182</v>
      </c>
      <c r="EH16" t="s">
        <v>1940</v>
      </c>
      <c r="EQ16" t="s">
        <v>1941</v>
      </c>
      <c r="EW16" t="b">
        <v>1</v>
      </c>
      <c r="FA16" t="s">
        <v>1333</v>
      </c>
      <c r="FB16" t="s">
        <v>1332</v>
      </c>
      <c r="FQ16" t="s">
        <v>1942</v>
      </c>
      <c r="FY16">
        <v>0</v>
      </c>
      <c r="HK16" t="s">
        <v>24</v>
      </c>
      <c r="HL16" t="s">
        <v>23</v>
      </c>
      <c r="HM16" t="s">
        <v>46</v>
      </c>
      <c r="HO16" t="s">
        <v>13</v>
      </c>
      <c r="HY16" t="s">
        <v>1943</v>
      </c>
      <c r="IE16" t="b">
        <v>0</v>
      </c>
      <c r="LL16" t="s">
        <v>1332</v>
      </c>
      <c r="NO16" t="s">
        <v>77</v>
      </c>
      <c r="RL16" t="s">
        <v>1945</v>
      </c>
      <c r="SO16">
        <v>1</v>
      </c>
      <c r="SR16" t="s">
        <v>1946</v>
      </c>
      <c r="TE16" t="s">
        <v>1947</v>
      </c>
      <c r="UI16" t="s">
        <v>1333</v>
      </c>
      <c r="WI16" t="s">
        <v>1332</v>
      </c>
      <c r="AAZ16" t="s">
        <v>2005</v>
      </c>
      <c r="ABC16" t="s">
        <v>2183</v>
      </c>
      <c r="ABF16" t="s">
        <v>1951</v>
      </c>
      <c r="ABH16" t="s">
        <v>1952</v>
      </c>
      <c r="ACD16" t="s">
        <v>1953</v>
      </c>
      <c r="ADD16" t="s">
        <v>1953</v>
      </c>
      <c r="ADE16" t="s">
        <v>1953</v>
      </c>
      <c r="ADK16" t="s">
        <v>1954</v>
      </c>
      <c r="AEU16" t="s">
        <v>2014</v>
      </c>
      <c r="AEV16" t="s">
        <v>2180</v>
      </c>
      <c r="AEW16" t="s">
        <v>2015</v>
      </c>
      <c r="AEX16" t="s">
        <v>2130</v>
      </c>
      <c r="AFB16" t="s">
        <v>2017</v>
      </c>
      <c r="AFC16" t="s">
        <v>2181</v>
      </c>
      <c r="AFD16" t="s">
        <v>2018</v>
      </c>
      <c r="AFE16" t="s">
        <v>2132</v>
      </c>
      <c r="AGL16">
        <v>0</v>
      </c>
      <c r="AGZ16" t="s">
        <v>1332</v>
      </c>
      <c r="AIR16" t="s">
        <v>1959</v>
      </c>
      <c r="AKB16" t="s">
        <v>1332</v>
      </c>
      <c r="AKC16" t="s">
        <v>1332</v>
      </c>
      <c r="AKD16" t="s">
        <v>1332</v>
      </c>
      <c r="AKE16" t="s">
        <v>1332</v>
      </c>
      <c r="AKN16" t="s">
        <v>2184</v>
      </c>
      <c r="AKO16" t="s">
        <v>1961</v>
      </c>
      <c r="AKQ16" t="s">
        <v>2185</v>
      </c>
      <c r="ALS16" t="s">
        <v>1931</v>
      </c>
      <c r="ALT16" s="2">
        <v>45962.540972222225</v>
      </c>
    </row>
    <row r="17" spans="1:1008" x14ac:dyDescent="0.35">
      <c r="A17" t="s">
        <v>2186</v>
      </c>
      <c r="B17" t="s">
        <v>264</v>
      </c>
      <c r="C17">
        <v>302984</v>
      </c>
      <c r="D17" t="s">
        <v>1923</v>
      </c>
      <c r="E17" t="s">
        <v>1924</v>
      </c>
      <c r="F17" t="s">
        <v>1925</v>
      </c>
      <c r="G17" s="2">
        <v>45960</v>
      </c>
      <c r="H17" t="s">
        <v>1926</v>
      </c>
      <c r="I17" t="s">
        <v>1927</v>
      </c>
      <c r="J17" t="s">
        <v>1928</v>
      </c>
      <c r="K17" t="s">
        <v>1929</v>
      </c>
      <c r="N17" t="s">
        <v>1974</v>
      </c>
      <c r="O17" t="s">
        <v>1931</v>
      </c>
      <c r="P17" t="s">
        <v>2173</v>
      </c>
      <c r="Q17" t="s">
        <v>2174</v>
      </c>
      <c r="R17" t="s">
        <v>2173</v>
      </c>
      <c r="S17" t="s">
        <v>2174</v>
      </c>
      <c r="T17" t="s">
        <v>2173</v>
      </c>
      <c r="U17" t="s">
        <v>2174</v>
      </c>
      <c r="V17" s="2">
        <v>45897.511805555558</v>
      </c>
      <c r="W17" s="2">
        <v>45988.334027777775</v>
      </c>
      <c r="Y17" s="2">
        <v>45988.334027777775</v>
      </c>
      <c r="AI17" t="s">
        <v>2173</v>
      </c>
      <c r="AJ17" t="s">
        <v>1988</v>
      </c>
      <c r="AK17" t="s">
        <v>1936</v>
      </c>
      <c r="AQ17" t="s">
        <v>2174</v>
      </c>
      <c r="AR17" t="s">
        <v>1991</v>
      </c>
      <c r="AS17" t="s">
        <v>1937</v>
      </c>
      <c r="BF17" t="s">
        <v>1938</v>
      </c>
      <c r="BR17" t="s">
        <v>2187</v>
      </c>
      <c r="CV17" t="b">
        <v>1</v>
      </c>
      <c r="DR17" t="s">
        <v>2188</v>
      </c>
      <c r="EH17" t="s">
        <v>1940</v>
      </c>
      <c r="EQ17" t="s">
        <v>1941</v>
      </c>
      <c r="EW17" t="b">
        <v>1</v>
      </c>
      <c r="FA17" t="s">
        <v>1333</v>
      </c>
      <c r="FB17" t="s">
        <v>1332</v>
      </c>
      <c r="FQ17" t="s">
        <v>1942</v>
      </c>
      <c r="FY17">
        <v>0</v>
      </c>
      <c r="HK17" t="s">
        <v>24</v>
      </c>
      <c r="HO17" t="s">
        <v>35</v>
      </c>
      <c r="HY17" t="s">
        <v>1943</v>
      </c>
      <c r="IE17" t="b">
        <v>0</v>
      </c>
      <c r="LL17" t="s">
        <v>1332</v>
      </c>
      <c r="NL17" s="2">
        <v>45911</v>
      </c>
      <c r="NO17" t="s">
        <v>77</v>
      </c>
      <c r="OZ17" s="2">
        <v>45943</v>
      </c>
      <c r="RL17" t="s">
        <v>1945</v>
      </c>
      <c r="SO17">
        <v>1</v>
      </c>
      <c r="SR17" t="s">
        <v>1946</v>
      </c>
      <c r="TE17" t="s">
        <v>1947</v>
      </c>
      <c r="UI17" t="s">
        <v>1332</v>
      </c>
      <c r="WI17" t="s">
        <v>1332</v>
      </c>
      <c r="AAZ17" t="s">
        <v>1968</v>
      </c>
      <c r="ABC17" t="s">
        <v>2189</v>
      </c>
      <c r="ABF17" t="s">
        <v>1951</v>
      </c>
      <c r="ABH17" t="s">
        <v>1986</v>
      </c>
      <c r="ACD17" t="s">
        <v>1953</v>
      </c>
      <c r="ADD17" t="s">
        <v>1953</v>
      </c>
      <c r="ADE17" t="s">
        <v>1953</v>
      </c>
      <c r="ADK17" t="s">
        <v>1954</v>
      </c>
      <c r="AEU17" t="s">
        <v>2014</v>
      </c>
      <c r="AFB17" t="s">
        <v>2017</v>
      </c>
      <c r="AGL17">
        <v>1</v>
      </c>
      <c r="AGZ17" t="s">
        <v>1332</v>
      </c>
      <c r="AIR17" t="s">
        <v>1959</v>
      </c>
      <c r="AKM17" s="49">
        <v>45959.382944247685</v>
      </c>
      <c r="AKN17" t="s">
        <v>2190</v>
      </c>
      <c r="AKO17" t="s">
        <v>1961</v>
      </c>
      <c r="AKQ17" t="s">
        <v>2191</v>
      </c>
      <c r="AKR17" t="s">
        <v>2192</v>
      </c>
      <c r="ALS17" t="s">
        <v>1931</v>
      </c>
      <c r="ALT17" s="2">
        <v>45988.334027777775</v>
      </c>
    </row>
    <row r="18" spans="1:1008" x14ac:dyDescent="0.35">
      <c r="A18" t="s">
        <v>2193</v>
      </c>
      <c r="B18" t="s">
        <v>196</v>
      </c>
      <c r="C18">
        <v>320745</v>
      </c>
      <c r="D18" t="s">
        <v>1923</v>
      </c>
      <c r="E18" t="s">
        <v>1924</v>
      </c>
      <c r="F18" t="s">
        <v>1925</v>
      </c>
      <c r="G18" s="2">
        <v>45960</v>
      </c>
      <c r="H18" t="s">
        <v>1926</v>
      </c>
      <c r="I18" t="s">
        <v>1927</v>
      </c>
      <c r="J18" t="s">
        <v>1928</v>
      </c>
      <c r="K18" t="s">
        <v>1929</v>
      </c>
      <c r="N18" t="s">
        <v>1930</v>
      </c>
      <c r="O18" t="s">
        <v>1931</v>
      </c>
      <c r="P18" t="s">
        <v>2180</v>
      </c>
      <c r="Q18" t="s">
        <v>2181</v>
      </c>
      <c r="R18" t="s">
        <v>2180</v>
      </c>
      <c r="S18" t="s">
        <v>2181</v>
      </c>
      <c r="T18" t="s">
        <v>2180</v>
      </c>
      <c r="U18" t="s">
        <v>2181</v>
      </c>
      <c r="V18" s="2">
        <v>45959.473611111112</v>
      </c>
      <c r="W18" s="2">
        <v>45960.729166666664</v>
      </c>
      <c r="Y18" s="2">
        <v>45960.729166666664</v>
      </c>
      <c r="AE18" t="s">
        <v>2001</v>
      </c>
      <c r="AI18" t="s">
        <v>2180</v>
      </c>
      <c r="AQ18" t="s">
        <v>2181</v>
      </c>
      <c r="BF18" t="s">
        <v>1938</v>
      </c>
      <c r="BI18" t="s">
        <v>209</v>
      </c>
      <c r="CV18" t="b">
        <v>1</v>
      </c>
      <c r="DR18" t="s">
        <v>2194</v>
      </c>
      <c r="EH18" t="s">
        <v>1940</v>
      </c>
      <c r="EQ18" t="s">
        <v>1941</v>
      </c>
      <c r="EW18" t="b">
        <v>1</v>
      </c>
      <c r="FA18" t="s">
        <v>1333</v>
      </c>
      <c r="FB18" t="s">
        <v>1332</v>
      </c>
      <c r="FQ18" t="s">
        <v>1942</v>
      </c>
      <c r="FY18">
        <v>0</v>
      </c>
      <c r="HK18" t="s">
        <v>23</v>
      </c>
      <c r="HL18" t="s">
        <v>46</v>
      </c>
      <c r="HO18" t="s">
        <v>2195</v>
      </c>
      <c r="HY18" t="s">
        <v>1943</v>
      </c>
      <c r="IE18" t="b">
        <v>0</v>
      </c>
      <c r="LL18" t="s">
        <v>1332</v>
      </c>
      <c r="NO18" t="s">
        <v>77</v>
      </c>
      <c r="RL18" t="s">
        <v>1945</v>
      </c>
      <c r="SO18">
        <v>1</v>
      </c>
      <c r="SR18" t="s">
        <v>1946</v>
      </c>
      <c r="TE18" t="s">
        <v>1947</v>
      </c>
      <c r="UI18" t="s">
        <v>1332</v>
      </c>
      <c r="WI18" t="s">
        <v>1332</v>
      </c>
      <c r="AAZ18" t="s">
        <v>2196</v>
      </c>
      <c r="ABC18" t="s">
        <v>2197</v>
      </c>
      <c r="ABF18" t="s">
        <v>1951</v>
      </c>
      <c r="ABH18" t="s">
        <v>1952</v>
      </c>
      <c r="ACD18" t="s">
        <v>1953</v>
      </c>
      <c r="ADD18" t="s">
        <v>1953</v>
      </c>
      <c r="ADE18" t="s">
        <v>1953</v>
      </c>
      <c r="ADK18" t="s">
        <v>1954</v>
      </c>
      <c r="AEU18" t="s">
        <v>2180</v>
      </c>
      <c r="AEV18" t="s">
        <v>2016</v>
      </c>
      <c r="AFB18" t="s">
        <v>2181</v>
      </c>
      <c r="AFC18" t="s">
        <v>2019</v>
      </c>
      <c r="AGL18">
        <v>0</v>
      </c>
      <c r="AGZ18" t="s">
        <v>1332</v>
      </c>
      <c r="AIR18" t="s">
        <v>1959</v>
      </c>
      <c r="AKB18" t="s">
        <v>1332</v>
      </c>
      <c r="AKC18" t="s">
        <v>1332</v>
      </c>
      <c r="AKD18" t="s">
        <v>1332</v>
      </c>
      <c r="AKE18" t="s">
        <v>1332</v>
      </c>
      <c r="AKN18" t="s">
        <v>2198</v>
      </c>
      <c r="AKO18" t="s">
        <v>1961</v>
      </c>
      <c r="AKQ18" t="s">
        <v>2199</v>
      </c>
      <c r="AKR18" t="s">
        <v>2200</v>
      </c>
      <c r="ALS18" t="s">
        <v>1931</v>
      </c>
      <c r="ALT18" s="2">
        <v>45960.729166666664</v>
      </c>
    </row>
    <row r="19" spans="1:1008" x14ac:dyDescent="0.35">
      <c r="A19" t="s">
        <v>2201</v>
      </c>
      <c r="B19" t="s">
        <v>2202</v>
      </c>
      <c r="C19">
        <v>320778</v>
      </c>
      <c r="D19" t="s">
        <v>1923</v>
      </c>
      <c r="E19" t="s">
        <v>1924</v>
      </c>
      <c r="F19" t="s">
        <v>1925</v>
      </c>
      <c r="G19" s="2">
        <v>45954</v>
      </c>
      <c r="H19" t="s">
        <v>1926</v>
      </c>
      <c r="I19" t="s">
        <v>1927</v>
      </c>
      <c r="J19" t="s">
        <v>1928</v>
      </c>
      <c r="K19" t="s">
        <v>1929</v>
      </c>
      <c r="N19" t="s">
        <v>1930</v>
      </c>
      <c r="O19" t="s">
        <v>1931</v>
      </c>
      <c r="P19" t="s">
        <v>2180</v>
      </c>
      <c r="Q19" t="s">
        <v>2181</v>
      </c>
      <c r="R19" t="s">
        <v>2180</v>
      </c>
      <c r="S19" t="s">
        <v>2181</v>
      </c>
      <c r="T19" t="s">
        <v>2180</v>
      </c>
      <c r="U19" t="s">
        <v>2181</v>
      </c>
      <c r="V19" s="2">
        <v>45959.482638888891</v>
      </c>
      <c r="W19" s="2">
        <v>45959.48333333333</v>
      </c>
      <c r="Y19" s="2">
        <v>45959.48333333333</v>
      </c>
      <c r="AE19" t="s">
        <v>2001</v>
      </c>
      <c r="AG19" t="s">
        <v>2203</v>
      </c>
      <c r="AI19" t="s">
        <v>2180</v>
      </c>
      <c r="AQ19" t="s">
        <v>2181</v>
      </c>
      <c r="BF19" t="s">
        <v>1938</v>
      </c>
      <c r="BG19" t="s">
        <v>2204</v>
      </c>
      <c r="CV19" t="b">
        <v>1</v>
      </c>
      <c r="DR19" t="s">
        <v>2205</v>
      </c>
      <c r="EH19" t="s">
        <v>1940</v>
      </c>
      <c r="EQ19" t="s">
        <v>1941</v>
      </c>
      <c r="EW19" t="b">
        <v>1</v>
      </c>
      <c r="FA19" t="s">
        <v>1333</v>
      </c>
      <c r="FB19" t="s">
        <v>1332</v>
      </c>
      <c r="FQ19" t="s">
        <v>1942</v>
      </c>
      <c r="FY19">
        <v>0</v>
      </c>
      <c r="HK19" t="s">
        <v>92</v>
      </c>
      <c r="HO19" t="s">
        <v>70</v>
      </c>
      <c r="HY19" t="s">
        <v>1943</v>
      </c>
      <c r="IE19" t="b">
        <v>0</v>
      </c>
      <c r="LL19" t="s">
        <v>1332</v>
      </c>
      <c r="NO19" t="s">
        <v>77</v>
      </c>
      <c r="RL19" t="s">
        <v>1945</v>
      </c>
      <c r="SO19">
        <v>1</v>
      </c>
      <c r="SR19" t="s">
        <v>1946</v>
      </c>
      <c r="TE19" t="s">
        <v>1947</v>
      </c>
      <c r="UI19" t="s">
        <v>1332</v>
      </c>
      <c r="WI19" t="s">
        <v>1332</v>
      </c>
      <c r="AAZ19" t="s">
        <v>2005</v>
      </c>
      <c r="ABC19" t="s">
        <v>2206</v>
      </c>
      <c r="ABF19" t="s">
        <v>1951</v>
      </c>
      <c r="ABH19" t="s">
        <v>1952</v>
      </c>
      <c r="ACD19" t="s">
        <v>1953</v>
      </c>
      <c r="ADD19" t="s">
        <v>1953</v>
      </c>
      <c r="ADE19" t="s">
        <v>1953</v>
      </c>
      <c r="ADK19" t="s">
        <v>1954</v>
      </c>
      <c r="AGL19">
        <v>0</v>
      </c>
      <c r="AGZ19" t="s">
        <v>1332</v>
      </c>
      <c r="AIR19" t="s">
        <v>1959</v>
      </c>
      <c r="AKB19" t="s">
        <v>1332</v>
      </c>
      <c r="AKC19" t="s">
        <v>1332</v>
      </c>
      <c r="AKD19" t="s">
        <v>1332</v>
      </c>
      <c r="AKE19" t="s">
        <v>1332</v>
      </c>
      <c r="AKN19" t="s">
        <v>2207</v>
      </c>
      <c r="AKO19" t="s">
        <v>1961</v>
      </c>
      <c r="AKQ19" t="s">
        <v>2208</v>
      </c>
      <c r="ALS19" t="s">
        <v>1931</v>
      </c>
      <c r="ALT19" s="2">
        <v>45959.48333333333</v>
      </c>
    </row>
    <row r="20" spans="1:1008" x14ac:dyDescent="0.35">
      <c r="A20" t="s">
        <v>207</v>
      </c>
      <c r="B20" t="s">
        <v>209</v>
      </c>
      <c r="C20">
        <v>229100</v>
      </c>
      <c r="D20" t="s">
        <v>1923</v>
      </c>
      <c r="E20" t="s">
        <v>1924</v>
      </c>
      <c r="F20" t="s">
        <v>1925</v>
      </c>
      <c r="G20" s="2">
        <v>45953</v>
      </c>
      <c r="H20" t="s">
        <v>1926</v>
      </c>
      <c r="I20" t="s">
        <v>1927</v>
      </c>
      <c r="J20" t="s">
        <v>1928</v>
      </c>
      <c r="K20" t="s">
        <v>1929</v>
      </c>
      <c r="N20" t="s">
        <v>1930</v>
      </c>
      <c r="O20" t="s">
        <v>1931</v>
      </c>
      <c r="P20" t="s">
        <v>2180</v>
      </c>
      <c r="Q20" t="s">
        <v>2181</v>
      </c>
      <c r="R20" t="s">
        <v>2180</v>
      </c>
      <c r="S20" t="s">
        <v>2181</v>
      </c>
      <c r="T20" t="s">
        <v>2180</v>
      </c>
      <c r="U20" t="s">
        <v>2181</v>
      </c>
      <c r="V20" s="2">
        <v>45631.667361111111</v>
      </c>
      <c r="W20" s="2">
        <v>45959.477083333331</v>
      </c>
      <c r="Y20" s="2">
        <v>45953.353472222225</v>
      </c>
      <c r="AE20" t="s">
        <v>2001</v>
      </c>
      <c r="AG20" t="s">
        <v>2209</v>
      </c>
      <c r="AI20" t="s">
        <v>2180</v>
      </c>
      <c r="AJ20" t="s">
        <v>2047</v>
      </c>
      <c r="AK20" t="s">
        <v>1987</v>
      </c>
      <c r="AL20" t="s">
        <v>2007</v>
      </c>
      <c r="AM20" t="s">
        <v>1936</v>
      </c>
      <c r="AQ20" t="s">
        <v>2181</v>
      </c>
      <c r="AR20" t="s">
        <v>2048</v>
      </c>
      <c r="AS20" t="s">
        <v>1990</v>
      </c>
      <c r="AT20" t="s">
        <v>2008</v>
      </c>
      <c r="AU20" t="s">
        <v>1937</v>
      </c>
      <c r="BF20" t="s">
        <v>1938</v>
      </c>
      <c r="BI20" t="s">
        <v>176</v>
      </c>
      <c r="BJ20" t="s">
        <v>196</v>
      </c>
      <c r="BR20" t="s">
        <v>2210</v>
      </c>
      <c r="BS20" t="s">
        <v>2211</v>
      </c>
      <c r="BT20" t="s">
        <v>2212</v>
      </c>
      <c r="BU20" t="s">
        <v>2213</v>
      </c>
      <c r="BV20" t="s">
        <v>2214</v>
      </c>
      <c r="BW20" t="s">
        <v>2215</v>
      </c>
      <c r="CV20" t="b">
        <v>1</v>
      </c>
      <c r="DR20" t="s">
        <v>2216</v>
      </c>
      <c r="EH20" t="s">
        <v>1940</v>
      </c>
      <c r="EQ20" t="s">
        <v>1941</v>
      </c>
      <c r="FA20" t="s">
        <v>1333</v>
      </c>
      <c r="FB20" t="s">
        <v>1332</v>
      </c>
      <c r="FQ20" t="s">
        <v>1942</v>
      </c>
      <c r="FY20">
        <v>0</v>
      </c>
      <c r="HK20" t="s">
        <v>24</v>
      </c>
      <c r="HL20" t="s">
        <v>23</v>
      </c>
      <c r="HO20" t="s">
        <v>206</v>
      </c>
      <c r="HP20" t="s">
        <v>2217</v>
      </c>
      <c r="HY20" t="s">
        <v>1943</v>
      </c>
      <c r="IE20" t="b">
        <v>0</v>
      </c>
      <c r="LL20" t="s">
        <v>1332</v>
      </c>
      <c r="NL20" s="2">
        <v>45894</v>
      </c>
      <c r="NO20" t="s">
        <v>77</v>
      </c>
      <c r="OT20" t="s">
        <v>2024</v>
      </c>
      <c r="RL20" t="s">
        <v>1945</v>
      </c>
      <c r="SO20">
        <v>1</v>
      </c>
      <c r="SR20" t="s">
        <v>1946</v>
      </c>
      <c r="TE20" t="s">
        <v>1947</v>
      </c>
      <c r="UI20" t="s">
        <v>1332</v>
      </c>
      <c r="WI20" t="s">
        <v>1332</v>
      </c>
      <c r="AAQ20" t="s">
        <v>2218</v>
      </c>
      <c r="AAZ20" t="s">
        <v>2005</v>
      </c>
      <c r="ABA20" t="s">
        <v>2219</v>
      </c>
      <c r="ABC20" t="s">
        <v>2220</v>
      </c>
      <c r="ABF20" t="s">
        <v>1951</v>
      </c>
      <c r="ABH20" t="s">
        <v>1952</v>
      </c>
      <c r="ACD20" t="s">
        <v>1953</v>
      </c>
      <c r="ADD20" t="s">
        <v>1953</v>
      </c>
      <c r="ADE20" t="s">
        <v>1953</v>
      </c>
      <c r="ADK20" t="s">
        <v>1954</v>
      </c>
      <c r="AEU20" t="s">
        <v>2180</v>
      </c>
      <c r="AEV20" t="s">
        <v>1987</v>
      </c>
      <c r="AEW20" t="s">
        <v>1999</v>
      </c>
      <c r="AEX20" t="s">
        <v>2007</v>
      </c>
      <c r="AFB20" t="s">
        <v>2181</v>
      </c>
      <c r="AFC20" t="s">
        <v>1990</v>
      </c>
      <c r="AFD20" t="s">
        <v>2000</v>
      </c>
      <c r="AFE20" t="s">
        <v>2008</v>
      </c>
      <c r="AGL20">
        <v>6</v>
      </c>
      <c r="AGP20" s="2">
        <v>45953</v>
      </c>
      <c r="AGZ20" t="s">
        <v>1332</v>
      </c>
      <c r="AHF20" t="s">
        <v>2221</v>
      </c>
      <c r="AIJ20" t="s">
        <v>2072</v>
      </c>
      <c r="AIR20" t="s">
        <v>1959</v>
      </c>
      <c r="AKM20" s="49">
        <v>45918.79026415509</v>
      </c>
      <c r="AKN20" t="s">
        <v>2222</v>
      </c>
      <c r="AKO20" t="s">
        <v>1961</v>
      </c>
      <c r="AKQ20" t="s">
        <v>2223</v>
      </c>
      <c r="AKR20" t="s">
        <v>2224</v>
      </c>
      <c r="AKS20" t="s">
        <v>2225</v>
      </c>
      <c r="AKT20" t="s">
        <v>2226</v>
      </c>
      <c r="AKU20" t="s">
        <v>2227</v>
      </c>
      <c r="AKV20" t="s">
        <v>2228</v>
      </c>
      <c r="AKW20" t="s">
        <v>2229</v>
      </c>
      <c r="AKX20" t="s">
        <v>2230</v>
      </c>
      <c r="AKY20" t="s">
        <v>2231</v>
      </c>
      <c r="AKZ20" t="s">
        <v>2232</v>
      </c>
      <c r="ALA20" t="s">
        <v>2233</v>
      </c>
      <c r="ALB20" t="s">
        <v>2234</v>
      </c>
      <c r="ALC20" t="s">
        <v>2235</v>
      </c>
      <c r="ALD20" t="s">
        <v>2236</v>
      </c>
      <c r="ALE20" t="s">
        <v>2237</v>
      </c>
      <c r="ALF20" t="s">
        <v>2238</v>
      </c>
      <c r="ALG20" t="s">
        <v>2239</v>
      </c>
      <c r="ALH20" t="s">
        <v>2240</v>
      </c>
      <c r="ALI20" t="s">
        <v>2241</v>
      </c>
      <c r="ALJ20" t="s">
        <v>2242</v>
      </c>
      <c r="ALK20" t="s">
        <v>2243</v>
      </c>
      <c r="ALL20" t="s">
        <v>2244</v>
      </c>
      <c r="ALS20" t="s">
        <v>1931</v>
      </c>
      <c r="ALT20" s="2">
        <v>45953.353472222225</v>
      </c>
    </row>
    <row r="21" spans="1:1008" x14ac:dyDescent="0.35">
      <c r="A21" t="s">
        <v>2245</v>
      </c>
      <c r="B21" t="s">
        <v>2246</v>
      </c>
      <c r="C21">
        <v>296772</v>
      </c>
      <c r="D21" t="s">
        <v>1923</v>
      </c>
      <c r="E21" t="s">
        <v>1924</v>
      </c>
      <c r="F21" t="s">
        <v>1925</v>
      </c>
      <c r="G21" s="2">
        <v>45953</v>
      </c>
      <c r="H21" t="s">
        <v>1926</v>
      </c>
      <c r="I21" t="s">
        <v>1927</v>
      </c>
      <c r="J21" t="s">
        <v>1928</v>
      </c>
      <c r="K21" t="s">
        <v>1929</v>
      </c>
      <c r="N21" t="s">
        <v>1930</v>
      </c>
      <c r="O21" t="s">
        <v>1931</v>
      </c>
      <c r="P21" t="s">
        <v>2015</v>
      </c>
      <c r="Q21" t="s">
        <v>2018</v>
      </c>
      <c r="R21" t="s">
        <v>2015</v>
      </c>
      <c r="S21" t="s">
        <v>2018</v>
      </c>
      <c r="T21" t="s">
        <v>2015</v>
      </c>
      <c r="U21" t="s">
        <v>2018</v>
      </c>
      <c r="V21" s="2">
        <v>45877.461805555555</v>
      </c>
      <c r="W21" s="2">
        <v>45953.35</v>
      </c>
      <c r="Y21" s="2">
        <v>45953.35</v>
      </c>
      <c r="AG21" t="s">
        <v>2247</v>
      </c>
      <c r="AI21" t="s">
        <v>2047</v>
      </c>
      <c r="AJ21" t="s">
        <v>1987</v>
      </c>
      <c r="AK21" t="s">
        <v>2007</v>
      </c>
      <c r="AQ21" t="s">
        <v>2048</v>
      </c>
      <c r="AR21" t="s">
        <v>1990</v>
      </c>
      <c r="AS21" t="s">
        <v>2008</v>
      </c>
      <c r="BF21" t="s">
        <v>1938</v>
      </c>
      <c r="BR21" t="s">
        <v>2248</v>
      </c>
      <c r="BS21" t="s">
        <v>2249</v>
      </c>
      <c r="BT21" t="s">
        <v>2250</v>
      </c>
      <c r="BU21" t="s">
        <v>2251</v>
      </c>
      <c r="CV21" t="b">
        <v>1</v>
      </c>
      <c r="DR21" t="s">
        <v>2252</v>
      </c>
      <c r="EH21" t="s">
        <v>1940</v>
      </c>
      <c r="EQ21" t="s">
        <v>1941</v>
      </c>
      <c r="EW21" t="b">
        <v>1</v>
      </c>
      <c r="FA21" t="s">
        <v>1333</v>
      </c>
      <c r="FB21" t="s">
        <v>1332</v>
      </c>
      <c r="FQ21" t="s">
        <v>1942</v>
      </c>
      <c r="FY21">
        <v>0</v>
      </c>
      <c r="HK21" t="s">
        <v>24</v>
      </c>
      <c r="HO21" t="s">
        <v>2253</v>
      </c>
      <c r="HP21" t="s">
        <v>2254</v>
      </c>
      <c r="HY21" t="s">
        <v>1943</v>
      </c>
      <c r="IE21" t="b">
        <v>0</v>
      </c>
      <c r="LL21" t="s">
        <v>1332</v>
      </c>
      <c r="NL21" s="2">
        <v>45894</v>
      </c>
      <c r="NO21" t="s">
        <v>77</v>
      </c>
      <c r="OT21" t="s">
        <v>2024</v>
      </c>
      <c r="RL21" t="s">
        <v>1945</v>
      </c>
      <c r="SO21">
        <v>1</v>
      </c>
      <c r="SR21" t="s">
        <v>1946</v>
      </c>
      <c r="TE21" t="s">
        <v>1947</v>
      </c>
      <c r="UI21" t="s">
        <v>1332</v>
      </c>
      <c r="WI21" t="s">
        <v>1332</v>
      </c>
      <c r="AAQ21" t="s">
        <v>211</v>
      </c>
      <c r="AAZ21" t="s">
        <v>2196</v>
      </c>
      <c r="ABA21" t="s">
        <v>2255</v>
      </c>
      <c r="ABC21" t="s">
        <v>2256</v>
      </c>
      <c r="ABF21" t="s">
        <v>1951</v>
      </c>
      <c r="ABH21" t="s">
        <v>1930</v>
      </c>
      <c r="ACD21" t="s">
        <v>1953</v>
      </c>
      <c r="ADD21" t="s">
        <v>1953</v>
      </c>
      <c r="ADE21" t="s">
        <v>1953</v>
      </c>
      <c r="ADK21" t="s">
        <v>1954</v>
      </c>
      <c r="AEU21" t="s">
        <v>2047</v>
      </c>
      <c r="AEV21" t="s">
        <v>1987</v>
      </c>
      <c r="AFB21" t="s">
        <v>2048</v>
      </c>
      <c r="AFC21" t="s">
        <v>1990</v>
      </c>
      <c r="AGL21">
        <v>4</v>
      </c>
      <c r="AGP21" s="2">
        <v>45953</v>
      </c>
      <c r="AGZ21" t="s">
        <v>1332</v>
      </c>
      <c r="AIR21" t="s">
        <v>1959</v>
      </c>
      <c r="AKM21" s="49">
        <v>45950.841332569442</v>
      </c>
      <c r="AKN21" t="s">
        <v>2257</v>
      </c>
      <c r="AKO21" t="s">
        <v>1961</v>
      </c>
      <c r="AKQ21" t="s">
        <v>2258</v>
      </c>
      <c r="AKR21" t="s">
        <v>2259</v>
      </c>
      <c r="AKS21" t="s">
        <v>2260</v>
      </c>
      <c r="AKT21" t="s">
        <v>2261</v>
      </c>
      <c r="ALS21" t="s">
        <v>1931</v>
      </c>
      <c r="ALT21" s="2">
        <v>45953.35</v>
      </c>
    </row>
    <row r="22" spans="1:1008" x14ac:dyDescent="0.35">
      <c r="A22" t="s">
        <v>217</v>
      </c>
      <c r="B22" t="s">
        <v>218</v>
      </c>
      <c r="C22">
        <v>261370</v>
      </c>
      <c r="D22" t="s">
        <v>1923</v>
      </c>
      <c r="E22" t="s">
        <v>1924</v>
      </c>
      <c r="F22" t="s">
        <v>1925</v>
      </c>
      <c r="G22" s="2">
        <v>45952</v>
      </c>
      <c r="H22" t="s">
        <v>1926</v>
      </c>
      <c r="I22" t="s">
        <v>1927</v>
      </c>
      <c r="J22" t="s">
        <v>1928</v>
      </c>
      <c r="K22" t="s">
        <v>1929</v>
      </c>
      <c r="N22" t="s">
        <v>1930</v>
      </c>
      <c r="O22" t="s">
        <v>1931</v>
      </c>
      <c r="P22" t="s">
        <v>2262</v>
      </c>
      <c r="Q22" t="s">
        <v>2263</v>
      </c>
      <c r="R22" t="s">
        <v>2262</v>
      </c>
      <c r="S22" t="s">
        <v>2263</v>
      </c>
      <c r="T22" t="s">
        <v>2262</v>
      </c>
      <c r="U22" t="s">
        <v>2263</v>
      </c>
      <c r="V22" s="2">
        <v>45771.676388888889</v>
      </c>
      <c r="W22" s="2">
        <v>45952.504861111112</v>
      </c>
      <c r="Y22" s="2">
        <v>45952.504861111112</v>
      </c>
      <c r="AG22" t="s">
        <v>2264</v>
      </c>
      <c r="AI22" t="s">
        <v>2117</v>
      </c>
      <c r="AJ22" t="s">
        <v>2262</v>
      </c>
      <c r="AQ22" t="s">
        <v>2119</v>
      </c>
      <c r="AR22" t="s">
        <v>2263</v>
      </c>
      <c r="BF22" t="s">
        <v>1938</v>
      </c>
      <c r="CV22" t="b">
        <v>1</v>
      </c>
      <c r="DR22" t="s">
        <v>2265</v>
      </c>
      <c r="EH22" t="s">
        <v>1940</v>
      </c>
      <c r="EQ22" t="s">
        <v>1941</v>
      </c>
      <c r="EW22" t="b">
        <v>1</v>
      </c>
      <c r="FA22" t="s">
        <v>1333</v>
      </c>
      <c r="FB22" t="s">
        <v>1332</v>
      </c>
      <c r="FQ22" t="s">
        <v>1942</v>
      </c>
      <c r="FY22">
        <v>0</v>
      </c>
      <c r="HK22" t="s">
        <v>39</v>
      </c>
      <c r="HO22" t="s">
        <v>216</v>
      </c>
      <c r="HY22" t="s">
        <v>1943</v>
      </c>
      <c r="IE22" t="b">
        <v>0</v>
      </c>
      <c r="LL22" t="s">
        <v>1332</v>
      </c>
      <c r="NL22" s="2">
        <v>45945</v>
      </c>
      <c r="NO22" t="s">
        <v>77</v>
      </c>
      <c r="RL22" t="s">
        <v>1945</v>
      </c>
      <c r="SO22">
        <v>1</v>
      </c>
      <c r="SR22" t="s">
        <v>1946</v>
      </c>
      <c r="TE22" t="s">
        <v>1947</v>
      </c>
      <c r="UI22" t="s">
        <v>1332</v>
      </c>
      <c r="WI22" t="s">
        <v>1332</v>
      </c>
      <c r="AAZ22" t="s">
        <v>1948</v>
      </c>
      <c r="ABC22" t="s">
        <v>2266</v>
      </c>
      <c r="ABF22" t="s">
        <v>1951</v>
      </c>
      <c r="ABH22" t="s">
        <v>1952</v>
      </c>
      <c r="ACD22" t="s">
        <v>1953</v>
      </c>
      <c r="ADD22" t="s">
        <v>1953</v>
      </c>
      <c r="ADE22" t="s">
        <v>1953</v>
      </c>
      <c r="ADK22" t="s">
        <v>1954</v>
      </c>
      <c r="AGL22">
        <v>0</v>
      </c>
      <c r="AGZ22" t="s">
        <v>1332</v>
      </c>
      <c r="AIH22" t="s">
        <v>2267</v>
      </c>
      <c r="AIK22" t="s">
        <v>2268</v>
      </c>
      <c r="AIR22" t="s">
        <v>1959</v>
      </c>
      <c r="AKM22" s="49">
        <v>45778.763441180556</v>
      </c>
      <c r="AKN22" t="s">
        <v>2269</v>
      </c>
      <c r="AKO22" t="s">
        <v>1961</v>
      </c>
      <c r="AKQ22" t="s">
        <v>2270</v>
      </c>
      <c r="AKR22" t="s">
        <v>2271</v>
      </c>
      <c r="ALS22" t="s">
        <v>1931</v>
      </c>
      <c r="ALT22" s="2">
        <v>45952.504861111112</v>
      </c>
    </row>
    <row r="23" spans="1:1008" x14ac:dyDescent="0.35">
      <c r="A23" t="s">
        <v>2272</v>
      </c>
      <c r="B23" t="s">
        <v>2273</v>
      </c>
      <c r="C23">
        <v>259784</v>
      </c>
      <c r="D23" t="s">
        <v>1923</v>
      </c>
      <c r="E23" t="s">
        <v>1924</v>
      </c>
      <c r="F23" t="s">
        <v>1925</v>
      </c>
      <c r="G23" s="2">
        <v>45950</v>
      </c>
      <c r="H23" t="s">
        <v>1926</v>
      </c>
      <c r="I23" t="s">
        <v>1927</v>
      </c>
      <c r="J23" t="s">
        <v>1928</v>
      </c>
      <c r="K23" t="s">
        <v>1929</v>
      </c>
      <c r="N23" t="s">
        <v>1930</v>
      </c>
      <c r="O23" t="s">
        <v>1931</v>
      </c>
      <c r="P23" t="s">
        <v>1932</v>
      </c>
      <c r="Q23" t="s">
        <v>1933</v>
      </c>
      <c r="R23" t="s">
        <v>2117</v>
      </c>
      <c r="S23" t="s">
        <v>2119</v>
      </c>
      <c r="T23" t="s">
        <v>2117</v>
      </c>
      <c r="U23" t="s">
        <v>2119</v>
      </c>
      <c r="V23" s="2">
        <v>45765.538194444445</v>
      </c>
      <c r="W23" s="2">
        <v>45950.72152777778</v>
      </c>
      <c r="X23" s="2">
        <v>45975.384027777778</v>
      </c>
      <c r="Y23" s="2">
        <v>45950.345138888886</v>
      </c>
      <c r="AE23" t="s">
        <v>1934</v>
      </c>
      <c r="AG23" t="s">
        <v>2274</v>
      </c>
      <c r="AI23" t="s">
        <v>2117</v>
      </c>
      <c r="AJ23" t="s">
        <v>2047</v>
      </c>
      <c r="AK23" t="s">
        <v>1987</v>
      </c>
      <c r="AL23" t="s">
        <v>1932</v>
      </c>
      <c r="AQ23" t="s">
        <v>2119</v>
      </c>
      <c r="AR23" t="s">
        <v>2048</v>
      </c>
      <c r="AS23" t="s">
        <v>1990</v>
      </c>
      <c r="AT23" t="s">
        <v>1933</v>
      </c>
      <c r="BF23" t="s">
        <v>1938</v>
      </c>
      <c r="BR23" t="s">
        <v>2275</v>
      </c>
      <c r="BS23" t="s">
        <v>2276</v>
      </c>
      <c r="BT23" t="s">
        <v>2277</v>
      </c>
      <c r="BU23" t="s">
        <v>2278</v>
      </c>
      <c r="CV23" t="b">
        <v>1</v>
      </c>
      <c r="DR23" t="s">
        <v>2279</v>
      </c>
      <c r="EH23" t="s">
        <v>1940</v>
      </c>
      <c r="EQ23" t="s">
        <v>1941</v>
      </c>
      <c r="EW23" t="b">
        <v>1</v>
      </c>
      <c r="FA23" t="s">
        <v>1333</v>
      </c>
      <c r="FB23" t="s">
        <v>1332</v>
      </c>
      <c r="FQ23" t="s">
        <v>1942</v>
      </c>
      <c r="FY23">
        <v>0</v>
      </c>
      <c r="HK23" t="s">
        <v>150</v>
      </c>
      <c r="HO23" t="s">
        <v>1310</v>
      </c>
      <c r="HP23" t="s">
        <v>2217</v>
      </c>
      <c r="HY23" t="s">
        <v>1943</v>
      </c>
      <c r="IE23" t="b">
        <v>0</v>
      </c>
      <c r="LL23" t="s">
        <v>1332</v>
      </c>
      <c r="NL23" s="2">
        <v>45912</v>
      </c>
      <c r="NO23" t="s">
        <v>77</v>
      </c>
      <c r="RL23" t="s">
        <v>1945</v>
      </c>
      <c r="SO23">
        <v>1</v>
      </c>
      <c r="SR23" t="s">
        <v>1946</v>
      </c>
      <c r="TE23" t="s">
        <v>1947</v>
      </c>
      <c r="UI23" t="s">
        <v>1332</v>
      </c>
      <c r="WI23" t="s">
        <v>1332</v>
      </c>
      <c r="AAQ23" t="s">
        <v>227</v>
      </c>
      <c r="AAZ23" t="s">
        <v>1948</v>
      </c>
      <c r="ABA23" t="s">
        <v>2280</v>
      </c>
      <c r="ABC23" t="s">
        <v>2281</v>
      </c>
      <c r="ABF23" t="s">
        <v>1951</v>
      </c>
      <c r="ABH23" t="s">
        <v>1952</v>
      </c>
      <c r="ACD23" t="s">
        <v>1953</v>
      </c>
      <c r="ADD23" t="s">
        <v>1953</v>
      </c>
      <c r="ADE23" t="s">
        <v>1953</v>
      </c>
      <c r="ADK23" t="s">
        <v>1954</v>
      </c>
      <c r="AEU23" t="s">
        <v>1987</v>
      </c>
      <c r="AFB23" t="s">
        <v>1990</v>
      </c>
      <c r="AGL23">
        <v>4</v>
      </c>
      <c r="AGP23" s="2">
        <v>45950</v>
      </c>
      <c r="AGZ23" t="s">
        <v>1332</v>
      </c>
      <c r="AIR23" t="s">
        <v>1959</v>
      </c>
      <c r="AKM23" s="49">
        <v>45881.832062928239</v>
      </c>
      <c r="AKN23" t="s">
        <v>2282</v>
      </c>
      <c r="AKO23" t="s">
        <v>1961</v>
      </c>
      <c r="AKQ23" t="s">
        <v>2283</v>
      </c>
      <c r="AKR23" t="s">
        <v>2284</v>
      </c>
      <c r="AKS23" t="s">
        <v>2285</v>
      </c>
      <c r="AKT23" t="s">
        <v>2286</v>
      </c>
      <c r="AKU23" t="s">
        <v>2287</v>
      </c>
      <c r="AKV23" t="s">
        <v>2288</v>
      </c>
      <c r="ALS23" t="s">
        <v>1931</v>
      </c>
      <c r="ALT23" s="2">
        <v>45950.345138888886</v>
      </c>
    </row>
    <row r="24" spans="1:1008" x14ac:dyDescent="0.35">
      <c r="A24" t="s">
        <v>2289</v>
      </c>
      <c r="B24" t="s">
        <v>244</v>
      </c>
      <c r="C24">
        <v>315887</v>
      </c>
      <c r="D24" t="s">
        <v>1923</v>
      </c>
      <c r="E24" t="s">
        <v>1924</v>
      </c>
      <c r="F24" t="s">
        <v>1925</v>
      </c>
      <c r="G24" s="2">
        <v>45947</v>
      </c>
      <c r="H24" t="s">
        <v>1926</v>
      </c>
      <c r="I24" t="s">
        <v>1927</v>
      </c>
      <c r="J24" t="s">
        <v>1928</v>
      </c>
      <c r="K24" t="s">
        <v>1929</v>
      </c>
      <c r="N24" t="s">
        <v>1974</v>
      </c>
      <c r="O24" t="s">
        <v>1931</v>
      </c>
      <c r="P24" t="s">
        <v>1975</v>
      </c>
      <c r="Q24" t="s">
        <v>1976</v>
      </c>
      <c r="R24" t="s">
        <v>1975</v>
      </c>
      <c r="S24" t="s">
        <v>1976</v>
      </c>
      <c r="T24" t="s">
        <v>1975</v>
      </c>
      <c r="U24" t="s">
        <v>1976</v>
      </c>
      <c r="V24" s="2">
        <v>45944.521527777775</v>
      </c>
      <c r="W24" s="2">
        <v>45950.411111111112</v>
      </c>
      <c r="Y24" s="2">
        <v>45950.411111111112</v>
      </c>
      <c r="AE24" t="s">
        <v>1977</v>
      </c>
      <c r="AG24" t="s">
        <v>2290</v>
      </c>
      <c r="AI24" t="s">
        <v>1987</v>
      </c>
      <c r="AJ24" t="s">
        <v>1975</v>
      </c>
      <c r="AQ24" t="s">
        <v>1990</v>
      </c>
      <c r="AR24" t="s">
        <v>1976</v>
      </c>
      <c r="BF24" t="s">
        <v>1938</v>
      </c>
      <c r="BR24" t="s">
        <v>2291</v>
      </c>
      <c r="BS24" t="s">
        <v>2292</v>
      </c>
      <c r="CT24" t="s">
        <v>2293</v>
      </c>
      <c r="CV24" t="b">
        <v>1</v>
      </c>
      <c r="DR24" t="s">
        <v>2294</v>
      </c>
      <c r="EH24" t="s">
        <v>1940</v>
      </c>
      <c r="EQ24" t="s">
        <v>1941</v>
      </c>
      <c r="EW24" t="b">
        <v>1</v>
      </c>
      <c r="FA24" t="s">
        <v>1333</v>
      </c>
      <c r="FB24" t="s">
        <v>1332</v>
      </c>
      <c r="FQ24" t="s">
        <v>1942</v>
      </c>
      <c r="FY24">
        <v>0</v>
      </c>
      <c r="HK24" t="s">
        <v>82</v>
      </c>
      <c r="HL24" t="s">
        <v>46</v>
      </c>
      <c r="HM24" t="s">
        <v>42</v>
      </c>
      <c r="HO24" t="s">
        <v>79</v>
      </c>
      <c r="HY24" t="s">
        <v>1943</v>
      </c>
      <c r="IE24" t="b">
        <v>0</v>
      </c>
      <c r="JX24" t="s">
        <v>1981</v>
      </c>
      <c r="LL24" t="s">
        <v>1332</v>
      </c>
      <c r="NL24" s="2">
        <v>45945</v>
      </c>
      <c r="NO24" t="s">
        <v>77</v>
      </c>
      <c r="OZ24" s="2">
        <v>45950</v>
      </c>
      <c r="RL24" t="s">
        <v>1945</v>
      </c>
      <c r="SO24">
        <v>1</v>
      </c>
      <c r="SR24" t="s">
        <v>1946</v>
      </c>
      <c r="TE24" t="s">
        <v>1947</v>
      </c>
      <c r="UI24" t="s">
        <v>1332</v>
      </c>
      <c r="WI24" t="s">
        <v>1332</v>
      </c>
      <c r="AAZ24" t="s">
        <v>1968</v>
      </c>
      <c r="ABA24" t="s">
        <v>2295</v>
      </c>
      <c r="ABC24" t="s">
        <v>2296</v>
      </c>
      <c r="ABF24" t="s">
        <v>1951</v>
      </c>
      <c r="ABH24" t="s">
        <v>1986</v>
      </c>
      <c r="ACD24" t="s">
        <v>1953</v>
      </c>
      <c r="ADD24" t="s">
        <v>1953</v>
      </c>
      <c r="ADE24" t="s">
        <v>1953</v>
      </c>
      <c r="ADK24" t="s">
        <v>1954</v>
      </c>
      <c r="AEU24" t="s">
        <v>1987</v>
      </c>
      <c r="AEV24" t="s">
        <v>1988</v>
      </c>
      <c r="AFB24" t="s">
        <v>1990</v>
      </c>
      <c r="AFC24" t="s">
        <v>1991</v>
      </c>
      <c r="AGL24">
        <v>2</v>
      </c>
      <c r="AGU24" t="s">
        <v>1993</v>
      </c>
      <c r="AGV24" t="s">
        <v>1994</v>
      </c>
      <c r="AGZ24" t="s">
        <v>1332</v>
      </c>
      <c r="AIR24" t="s">
        <v>1959</v>
      </c>
      <c r="AKB24" t="s">
        <v>1332</v>
      </c>
      <c r="AKC24" t="s">
        <v>1332</v>
      </c>
      <c r="AKD24" t="s">
        <v>1332</v>
      </c>
      <c r="AKE24" t="s">
        <v>1332</v>
      </c>
      <c r="AKM24" s="49">
        <v>45945.651729976853</v>
      </c>
      <c r="AKN24" t="s">
        <v>2297</v>
      </c>
      <c r="AKO24" t="s">
        <v>1961</v>
      </c>
      <c r="AKQ24" t="s">
        <v>2298</v>
      </c>
      <c r="AKR24" t="s">
        <v>2299</v>
      </c>
      <c r="AKS24" t="s">
        <v>2300</v>
      </c>
      <c r="AKT24" t="s">
        <v>2301</v>
      </c>
      <c r="AKU24" t="s">
        <v>2302</v>
      </c>
      <c r="AKV24" t="s">
        <v>2303</v>
      </c>
      <c r="AKW24" t="s">
        <v>2304</v>
      </c>
      <c r="AKX24" t="s">
        <v>2305</v>
      </c>
      <c r="AKY24" t="s">
        <v>2306</v>
      </c>
      <c r="ALS24" t="s">
        <v>1931</v>
      </c>
      <c r="ALT24" s="2">
        <v>45950.411111111112</v>
      </c>
    </row>
    <row r="25" spans="1:1008" x14ac:dyDescent="0.35">
      <c r="A25" t="s">
        <v>2307</v>
      </c>
      <c r="B25" t="s">
        <v>237</v>
      </c>
      <c r="C25">
        <v>294717</v>
      </c>
      <c r="D25" t="s">
        <v>1923</v>
      </c>
      <c r="E25" t="s">
        <v>1924</v>
      </c>
      <c r="F25" t="s">
        <v>1925</v>
      </c>
      <c r="G25" s="2">
        <v>45947</v>
      </c>
      <c r="H25" t="s">
        <v>1926</v>
      </c>
      <c r="I25" t="s">
        <v>1927</v>
      </c>
      <c r="J25" t="s">
        <v>1928</v>
      </c>
      <c r="K25" t="s">
        <v>1929</v>
      </c>
      <c r="N25" t="s">
        <v>1930</v>
      </c>
      <c r="O25" t="s">
        <v>1931</v>
      </c>
      <c r="P25" t="s">
        <v>2015</v>
      </c>
      <c r="Q25" t="s">
        <v>2018</v>
      </c>
      <c r="R25" t="s">
        <v>2015</v>
      </c>
      <c r="S25" t="s">
        <v>2018</v>
      </c>
      <c r="T25" t="s">
        <v>2015</v>
      </c>
      <c r="U25" t="s">
        <v>2018</v>
      </c>
      <c r="V25" s="2">
        <v>45869.705555555556</v>
      </c>
      <c r="W25" s="2">
        <v>45947.693749999999</v>
      </c>
      <c r="Y25" s="2">
        <v>45947.693749999999</v>
      </c>
      <c r="AG25" t="s">
        <v>2308</v>
      </c>
      <c r="AI25" t="s">
        <v>2015</v>
      </c>
      <c r="AJ25" t="s">
        <v>2309</v>
      </c>
      <c r="AK25" t="s">
        <v>1936</v>
      </c>
      <c r="AQ25" t="s">
        <v>2018</v>
      </c>
      <c r="AR25" t="s">
        <v>2310</v>
      </c>
      <c r="AS25" t="s">
        <v>1937</v>
      </c>
      <c r="BF25" t="s">
        <v>1938</v>
      </c>
      <c r="BR25" t="s">
        <v>2311</v>
      </c>
      <c r="BS25" t="s">
        <v>2312</v>
      </c>
      <c r="CV25" t="b">
        <v>1</v>
      </c>
      <c r="DR25" t="s">
        <v>2313</v>
      </c>
      <c r="EH25" t="s">
        <v>1940</v>
      </c>
      <c r="EQ25" t="s">
        <v>1941</v>
      </c>
      <c r="EW25" t="b">
        <v>1</v>
      </c>
      <c r="FA25" t="s">
        <v>1333</v>
      </c>
      <c r="FB25" t="s">
        <v>1332</v>
      </c>
      <c r="FQ25" t="s">
        <v>1942</v>
      </c>
      <c r="FY25">
        <v>0</v>
      </c>
      <c r="HK25" t="s">
        <v>77</v>
      </c>
      <c r="HO25" t="s">
        <v>233</v>
      </c>
      <c r="HP25" t="s">
        <v>2254</v>
      </c>
      <c r="HY25" t="s">
        <v>1943</v>
      </c>
      <c r="IE25" t="b">
        <v>0</v>
      </c>
      <c r="LL25" t="s">
        <v>1332</v>
      </c>
      <c r="NL25" s="2">
        <v>45869</v>
      </c>
      <c r="NO25" t="s">
        <v>77</v>
      </c>
      <c r="RL25" t="s">
        <v>1945</v>
      </c>
      <c r="SO25">
        <v>1</v>
      </c>
      <c r="SR25" t="s">
        <v>1946</v>
      </c>
      <c r="TE25" t="s">
        <v>1947</v>
      </c>
      <c r="UI25" t="s">
        <v>1332</v>
      </c>
      <c r="WI25" t="s">
        <v>1332</v>
      </c>
      <c r="AAQ25" t="s">
        <v>2314</v>
      </c>
      <c r="AAZ25" t="s">
        <v>2196</v>
      </c>
      <c r="ABA25" t="s">
        <v>2315</v>
      </c>
      <c r="ABC25" t="s">
        <v>2316</v>
      </c>
      <c r="ABF25" t="s">
        <v>1951</v>
      </c>
      <c r="ABH25" t="s">
        <v>1930</v>
      </c>
      <c r="ACD25" t="s">
        <v>1953</v>
      </c>
      <c r="ADD25" t="s">
        <v>1953</v>
      </c>
      <c r="ADE25" t="s">
        <v>1953</v>
      </c>
      <c r="ADK25" t="s">
        <v>1954</v>
      </c>
      <c r="AEU25" t="s">
        <v>1987</v>
      </c>
      <c r="AFB25" t="s">
        <v>1990</v>
      </c>
      <c r="AGL25">
        <v>2</v>
      </c>
      <c r="AGP25" s="2">
        <v>45946</v>
      </c>
      <c r="AGZ25" t="s">
        <v>1332</v>
      </c>
      <c r="AIR25" t="s">
        <v>1959</v>
      </c>
      <c r="AKN25" t="s">
        <v>2317</v>
      </c>
      <c r="AKO25" t="s">
        <v>1961</v>
      </c>
      <c r="AKQ25" t="s">
        <v>2318</v>
      </c>
      <c r="ALS25" t="s">
        <v>1931</v>
      </c>
      <c r="ALT25" s="2">
        <v>45947.693749999999</v>
      </c>
    </row>
    <row r="26" spans="1:1008" x14ac:dyDescent="0.35">
      <c r="A26" t="s">
        <v>2319</v>
      </c>
      <c r="B26" t="s">
        <v>2320</v>
      </c>
      <c r="C26">
        <v>316958</v>
      </c>
      <c r="D26" t="s">
        <v>1923</v>
      </c>
      <c r="E26" t="s">
        <v>1924</v>
      </c>
      <c r="F26" t="s">
        <v>1925</v>
      </c>
      <c r="G26" s="2">
        <v>45947</v>
      </c>
      <c r="H26" t="s">
        <v>1926</v>
      </c>
      <c r="I26" t="s">
        <v>1927</v>
      </c>
      <c r="J26" t="s">
        <v>1928</v>
      </c>
      <c r="K26" t="s">
        <v>1929</v>
      </c>
      <c r="N26" t="s">
        <v>2321</v>
      </c>
      <c r="O26" t="s">
        <v>1931</v>
      </c>
      <c r="P26" t="s">
        <v>2322</v>
      </c>
      <c r="Q26" t="s">
        <v>2323</v>
      </c>
      <c r="R26" t="s">
        <v>2322</v>
      </c>
      <c r="S26" t="s">
        <v>2323</v>
      </c>
      <c r="T26" t="s">
        <v>2322</v>
      </c>
      <c r="U26" t="s">
        <v>2323</v>
      </c>
      <c r="V26" s="2">
        <v>45947.256249999999</v>
      </c>
      <c r="W26" s="2">
        <v>45947.256249999999</v>
      </c>
      <c r="Y26" s="2">
        <v>45947.256249999999</v>
      </c>
      <c r="AE26" t="s">
        <v>2001</v>
      </c>
      <c r="AG26" t="s">
        <v>2324</v>
      </c>
      <c r="AI26" t="s">
        <v>2322</v>
      </c>
      <c r="AQ26" t="s">
        <v>2323</v>
      </c>
      <c r="BF26" t="s">
        <v>1938</v>
      </c>
      <c r="CV26" t="b">
        <v>1</v>
      </c>
      <c r="DR26" t="s">
        <v>2325</v>
      </c>
      <c r="EH26" t="s">
        <v>1940</v>
      </c>
      <c r="EQ26" t="s">
        <v>1941</v>
      </c>
      <c r="EW26" t="b">
        <v>1</v>
      </c>
      <c r="FA26" t="s">
        <v>1333</v>
      </c>
      <c r="FB26" t="s">
        <v>1332</v>
      </c>
      <c r="FQ26" t="s">
        <v>1942</v>
      </c>
      <c r="FY26">
        <v>0</v>
      </c>
      <c r="HK26" t="s">
        <v>18</v>
      </c>
      <c r="HL26" t="s">
        <v>82</v>
      </c>
      <c r="HM26" t="s">
        <v>19</v>
      </c>
      <c r="HN26" t="s">
        <v>93</v>
      </c>
      <c r="HO26" t="s">
        <v>2326</v>
      </c>
      <c r="HY26" t="s">
        <v>1943</v>
      </c>
      <c r="IE26" t="b">
        <v>0</v>
      </c>
      <c r="LL26" t="s">
        <v>1332</v>
      </c>
      <c r="NO26" t="s">
        <v>77</v>
      </c>
      <c r="OZ26" s="2">
        <v>45947</v>
      </c>
      <c r="RL26" t="s">
        <v>1945</v>
      </c>
      <c r="SO26">
        <v>1</v>
      </c>
      <c r="SR26" t="s">
        <v>1946</v>
      </c>
      <c r="TE26" t="s">
        <v>1947</v>
      </c>
      <c r="UI26" t="s">
        <v>1332</v>
      </c>
      <c r="WI26" t="s">
        <v>1332</v>
      </c>
      <c r="AAZ26" t="s">
        <v>2005</v>
      </c>
      <c r="ABC26" t="s">
        <v>2327</v>
      </c>
      <c r="ABF26" t="s">
        <v>1951</v>
      </c>
      <c r="ABH26" t="s">
        <v>2116</v>
      </c>
      <c r="ACD26" t="s">
        <v>1953</v>
      </c>
      <c r="ADD26" t="s">
        <v>1953</v>
      </c>
      <c r="ADE26" t="s">
        <v>1953</v>
      </c>
      <c r="ADK26" t="s">
        <v>1954</v>
      </c>
      <c r="AEU26" t="s">
        <v>2007</v>
      </c>
      <c r="AFB26" t="s">
        <v>2008</v>
      </c>
      <c r="AGL26">
        <v>0</v>
      </c>
      <c r="AGZ26" t="s">
        <v>1332</v>
      </c>
      <c r="AIR26" t="s">
        <v>1959</v>
      </c>
      <c r="AKB26" t="s">
        <v>1332</v>
      </c>
      <c r="AKC26" t="s">
        <v>1332</v>
      </c>
      <c r="AKD26" t="s">
        <v>1332</v>
      </c>
      <c r="AKE26" t="s">
        <v>1332</v>
      </c>
      <c r="AKN26" t="s">
        <v>2328</v>
      </c>
      <c r="AKO26" t="s">
        <v>1961</v>
      </c>
      <c r="ALS26" t="s">
        <v>1931</v>
      </c>
      <c r="ALT26" s="2">
        <v>45947.256249999999</v>
      </c>
    </row>
    <row r="27" spans="1:1008" x14ac:dyDescent="0.35">
      <c r="A27" t="s">
        <v>2329</v>
      </c>
      <c r="B27" t="s">
        <v>241</v>
      </c>
      <c r="C27">
        <v>294022</v>
      </c>
      <c r="D27" t="s">
        <v>1923</v>
      </c>
      <c r="E27" t="s">
        <v>1924</v>
      </c>
      <c r="F27" t="s">
        <v>1925</v>
      </c>
      <c r="G27" s="2">
        <v>45946</v>
      </c>
      <c r="H27" t="s">
        <v>1926</v>
      </c>
      <c r="I27" t="s">
        <v>1927</v>
      </c>
      <c r="J27" t="s">
        <v>1928</v>
      </c>
      <c r="K27" t="s">
        <v>1929</v>
      </c>
      <c r="N27" t="s">
        <v>2321</v>
      </c>
      <c r="O27" t="s">
        <v>1931</v>
      </c>
      <c r="P27" t="s">
        <v>1956</v>
      </c>
      <c r="Q27" t="s">
        <v>1958</v>
      </c>
      <c r="R27" t="s">
        <v>2180</v>
      </c>
      <c r="S27" t="s">
        <v>2181</v>
      </c>
      <c r="T27" t="s">
        <v>2180</v>
      </c>
      <c r="U27" t="s">
        <v>2181</v>
      </c>
      <c r="V27" s="2">
        <v>45868.463888888888</v>
      </c>
      <c r="W27" s="2">
        <v>45946.433333333334</v>
      </c>
      <c r="X27" s="2">
        <v>45964.57708333333</v>
      </c>
      <c r="Y27" s="2">
        <v>45946.433333333334</v>
      </c>
      <c r="AE27" t="s">
        <v>2001</v>
      </c>
      <c r="AG27" t="s">
        <v>2330</v>
      </c>
      <c r="AI27" t="s">
        <v>2180</v>
      </c>
      <c r="AJ27" t="s">
        <v>1956</v>
      </c>
      <c r="AQ27" t="s">
        <v>2181</v>
      </c>
      <c r="AR27" t="s">
        <v>1958</v>
      </c>
      <c r="BF27" t="s">
        <v>1938</v>
      </c>
      <c r="CV27" t="b">
        <v>1</v>
      </c>
      <c r="DR27" t="s">
        <v>2331</v>
      </c>
      <c r="EH27" t="s">
        <v>1940</v>
      </c>
      <c r="EQ27" t="s">
        <v>1941</v>
      </c>
      <c r="EW27" t="b">
        <v>1</v>
      </c>
      <c r="FA27" t="s">
        <v>1333</v>
      </c>
      <c r="FB27" t="s">
        <v>1332</v>
      </c>
      <c r="FQ27" t="s">
        <v>1942</v>
      </c>
      <c r="FY27">
        <v>0</v>
      </c>
      <c r="HK27" t="s">
        <v>29</v>
      </c>
      <c r="HO27" t="s">
        <v>35</v>
      </c>
      <c r="HY27" t="s">
        <v>1943</v>
      </c>
      <c r="IE27" t="b">
        <v>0</v>
      </c>
      <c r="LL27" t="s">
        <v>1332</v>
      </c>
      <c r="NL27" s="2">
        <v>45947</v>
      </c>
      <c r="NO27" t="s">
        <v>77</v>
      </c>
      <c r="RL27" t="s">
        <v>1945</v>
      </c>
      <c r="SO27">
        <v>1</v>
      </c>
      <c r="SR27" t="s">
        <v>1946</v>
      </c>
      <c r="TE27" t="s">
        <v>1947</v>
      </c>
      <c r="UI27" t="s">
        <v>1332</v>
      </c>
      <c r="WI27" t="s">
        <v>1332</v>
      </c>
      <c r="AAZ27" t="s">
        <v>2005</v>
      </c>
      <c r="ABC27" t="s">
        <v>2332</v>
      </c>
      <c r="ABF27" t="s">
        <v>1951</v>
      </c>
      <c r="ABH27" t="s">
        <v>1952</v>
      </c>
      <c r="ACD27" t="s">
        <v>1953</v>
      </c>
      <c r="ADD27" t="s">
        <v>1953</v>
      </c>
      <c r="ADE27" t="s">
        <v>1953</v>
      </c>
      <c r="ADK27" t="s">
        <v>1954</v>
      </c>
      <c r="AEU27" t="s">
        <v>2180</v>
      </c>
      <c r="AEV27" t="s">
        <v>2333</v>
      </c>
      <c r="AEW27" t="s">
        <v>1956</v>
      </c>
      <c r="AFB27" t="s">
        <v>2181</v>
      </c>
      <c r="AFC27" t="s">
        <v>2334</v>
      </c>
      <c r="AFD27" t="s">
        <v>1958</v>
      </c>
      <c r="AGL27">
        <v>0</v>
      </c>
      <c r="AGZ27" t="s">
        <v>1332</v>
      </c>
      <c r="AIR27" t="s">
        <v>1959</v>
      </c>
      <c r="AKM27" s="49">
        <v>45946.600433935186</v>
      </c>
      <c r="AKN27" t="s">
        <v>2335</v>
      </c>
      <c r="AKO27" t="s">
        <v>1961</v>
      </c>
      <c r="AKQ27" t="s">
        <v>2336</v>
      </c>
      <c r="AKR27" t="s">
        <v>2337</v>
      </c>
      <c r="ALS27" t="s">
        <v>1931</v>
      </c>
      <c r="ALT27" s="2">
        <v>45946.433333333334</v>
      </c>
    </row>
    <row r="28" spans="1:1008" x14ac:dyDescent="0.35">
      <c r="A28" t="s">
        <v>2338</v>
      </c>
      <c r="B28" t="s">
        <v>2339</v>
      </c>
      <c r="C28">
        <v>308356</v>
      </c>
      <c r="D28" t="s">
        <v>1923</v>
      </c>
      <c r="E28" t="s">
        <v>1924</v>
      </c>
      <c r="F28" t="s">
        <v>1925</v>
      </c>
      <c r="G28" s="2">
        <v>45945</v>
      </c>
      <c r="H28" t="s">
        <v>1926</v>
      </c>
      <c r="I28" t="s">
        <v>1927</v>
      </c>
      <c r="J28" t="s">
        <v>1928</v>
      </c>
      <c r="K28" t="s">
        <v>1929</v>
      </c>
      <c r="N28" t="s">
        <v>1930</v>
      </c>
      <c r="O28" t="s">
        <v>1931</v>
      </c>
      <c r="P28" t="s">
        <v>2015</v>
      </c>
      <c r="Q28" t="s">
        <v>2018</v>
      </c>
      <c r="R28" t="s">
        <v>2015</v>
      </c>
      <c r="S28" t="s">
        <v>2018</v>
      </c>
      <c r="T28" t="s">
        <v>2015</v>
      </c>
      <c r="U28" t="s">
        <v>2018</v>
      </c>
      <c r="V28" s="2">
        <v>45916.5625</v>
      </c>
      <c r="W28" s="2">
        <v>45945.673611111109</v>
      </c>
      <c r="Y28" s="2">
        <v>45945.673611111109</v>
      </c>
      <c r="AG28" t="s">
        <v>2340</v>
      </c>
      <c r="AI28" t="s">
        <v>2015</v>
      </c>
      <c r="AQ28" t="s">
        <v>2018</v>
      </c>
      <c r="BF28" t="s">
        <v>1938</v>
      </c>
      <c r="BR28" t="s">
        <v>2341</v>
      </c>
      <c r="BS28" t="s">
        <v>2342</v>
      </c>
      <c r="CV28" t="b">
        <v>1</v>
      </c>
      <c r="DR28" t="s">
        <v>2343</v>
      </c>
      <c r="EH28" t="s">
        <v>1940</v>
      </c>
      <c r="EQ28" t="s">
        <v>1941</v>
      </c>
      <c r="EW28" t="b">
        <v>1</v>
      </c>
      <c r="FA28" t="s">
        <v>1333</v>
      </c>
      <c r="FB28" t="s">
        <v>1332</v>
      </c>
      <c r="FQ28" t="s">
        <v>1942</v>
      </c>
      <c r="FY28">
        <v>0</v>
      </c>
      <c r="HK28" t="s">
        <v>23</v>
      </c>
      <c r="HO28" t="s">
        <v>233</v>
      </c>
      <c r="HY28" t="s">
        <v>1943</v>
      </c>
      <c r="IE28" t="b">
        <v>0</v>
      </c>
      <c r="LL28" t="s">
        <v>1332</v>
      </c>
      <c r="NL28" s="2">
        <v>45916</v>
      </c>
      <c r="NO28" t="s">
        <v>77</v>
      </c>
      <c r="RL28" t="s">
        <v>1945</v>
      </c>
      <c r="SO28">
        <v>1</v>
      </c>
      <c r="SR28" t="s">
        <v>1946</v>
      </c>
      <c r="TE28" t="s">
        <v>1947</v>
      </c>
      <c r="UI28" t="s">
        <v>1332</v>
      </c>
      <c r="WI28" t="s">
        <v>1332</v>
      </c>
      <c r="AAQ28" t="s">
        <v>248</v>
      </c>
      <c r="AAZ28" t="s">
        <v>2196</v>
      </c>
      <c r="ABA28" t="s">
        <v>2344</v>
      </c>
      <c r="ABC28" t="s">
        <v>2345</v>
      </c>
      <c r="ABF28" t="s">
        <v>1951</v>
      </c>
      <c r="ABH28" t="s">
        <v>1930</v>
      </c>
      <c r="ACD28" t="s">
        <v>1953</v>
      </c>
      <c r="ADD28" t="s">
        <v>1953</v>
      </c>
      <c r="ADE28" t="s">
        <v>1953</v>
      </c>
      <c r="ADK28" t="s">
        <v>1954</v>
      </c>
      <c r="AEU28" t="s">
        <v>1987</v>
      </c>
      <c r="AFB28" t="s">
        <v>1990</v>
      </c>
      <c r="AGL28">
        <v>2</v>
      </c>
      <c r="AGP28" s="2">
        <v>45945</v>
      </c>
      <c r="AGZ28" t="s">
        <v>1332</v>
      </c>
      <c r="AIR28" t="s">
        <v>1959</v>
      </c>
      <c r="AKB28" t="s">
        <v>1332</v>
      </c>
      <c r="AKC28" t="s">
        <v>1332</v>
      </c>
      <c r="AKD28" t="s">
        <v>1332</v>
      </c>
      <c r="AKE28" t="s">
        <v>1332</v>
      </c>
      <c r="AKN28" t="s">
        <v>2346</v>
      </c>
      <c r="AKO28" t="s">
        <v>1961</v>
      </c>
      <c r="AKQ28" t="s">
        <v>2347</v>
      </c>
      <c r="ALS28" t="s">
        <v>1931</v>
      </c>
      <c r="ALT28" s="2">
        <v>45945.673611111109</v>
      </c>
    </row>
    <row r="29" spans="1:1008" x14ac:dyDescent="0.35">
      <c r="A29" t="s">
        <v>2348</v>
      </c>
      <c r="B29" t="s">
        <v>247</v>
      </c>
      <c r="C29">
        <v>269168</v>
      </c>
      <c r="D29" t="s">
        <v>1923</v>
      </c>
      <c r="E29" t="s">
        <v>1924</v>
      </c>
      <c r="F29" t="s">
        <v>1925</v>
      </c>
      <c r="G29" s="2">
        <v>45944</v>
      </c>
      <c r="H29" t="s">
        <v>1926</v>
      </c>
      <c r="I29" t="s">
        <v>1927</v>
      </c>
      <c r="J29" t="s">
        <v>1928</v>
      </c>
      <c r="K29" t="s">
        <v>1929</v>
      </c>
      <c r="N29" t="s">
        <v>1930</v>
      </c>
      <c r="O29" t="s">
        <v>1931</v>
      </c>
      <c r="P29" t="s">
        <v>2349</v>
      </c>
      <c r="Q29" t="s">
        <v>2350</v>
      </c>
      <c r="R29" t="s">
        <v>2349</v>
      </c>
      <c r="S29" t="s">
        <v>2350</v>
      </c>
      <c r="T29" t="s">
        <v>2349</v>
      </c>
      <c r="U29" t="s">
        <v>2350</v>
      </c>
      <c r="V29" s="2">
        <v>45797.429861111108</v>
      </c>
      <c r="W29" s="2">
        <v>45945.461805555555</v>
      </c>
      <c r="Y29" s="2">
        <v>45945.456250000003</v>
      </c>
      <c r="AG29" t="s">
        <v>2351</v>
      </c>
      <c r="AI29" t="s">
        <v>1987</v>
      </c>
      <c r="AJ29" t="s">
        <v>2349</v>
      </c>
      <c r="AK29" t="s">
        <v>1936</v>
      </c>
      <c r="AQ29" t="s">
        <v>1990</v>
      </c>
      <c r="AR29" t="s">
        <v>2350</v>
      </c>
      <c r="AS29" t="s">
        <v>1937</v>
      </c>
      <c r="BF29" t="s">
        <v>1938</v>
      </c>
      <c r="BR29" t="s">
        <v>2352</v>
      </c>
      <c r="BS29" t="s">
        <v>2353</v>
      </c>
      <c r="BT29" t="s">
        <v>2354</v>
      </c>
      <c r="CV29" t="b">
        <v>1</v>
      </c>
      <c r="DR29" t="s">
        <v>2355</v>
      </c>
      <c r="EH29" t="s">
        <v>1940</v>
      </c>
      <c r="EQ29" t="s">
        <v>1941</v>
      </c>
      <c r="EW29" t="b">
        <v>1</v>
      </c>
      <c r="FA29" t="s">
        <v>1333</v>
      </c>
      <c r="FB29" t="s">
        <v>1332</v>
      </c>
      <c r="FQ29" t="s">
        <v>1942</v>
      </c>
      <c r="FY29">
        <v>0</v>
      </c>
      <c r="HK29" t="s">
        <v>92</v>
      </c>
      <c r="HO29" t="s">
        <v>2356</v>
      </c>
      <c r="HP29" t="s">
        <v>2061</v>
      </c>
      <c r="HY29" t="s">
        <v>1943</v>
      </c>
      <c r="IE29" t="b">
        <v>0</v>
      </c>
      <c r="LL29" t="s">
        <v>1332</v>
      </c>
      <c r="NO29" t="s">
        <v>77</v>
      </c>
      <c r="OZ29" s="2">
        <v>45945</v>
      </c>
      <c r="RL29" t="s">
        <v>1945</v>
      </c>
      <c r="SO29">
        <v>1</v>
      </c>
      <c r="SR29" t="s">
        <v>1946</v>
      </c>
      <c r="TE29" t="s">
        <v>1947</v>
      </c>
      <c r="UI29" t="s">
        <v>1332</v>
      </c>
      <c r="WI29" t="s">
        <v>1332</v>
      </c>
      <c r="AAZ29" t="s">
        <v>2005</v>
      </c>
      <c r="ABA29" t="s">
        <v>2357</v>
      </c>
      <c r="ABC29" t="s">
        <v>2358</v>
      </c>
      <c r="ABF29" t="s">
        <v>1951</v>
      </c>
      <c r="ABH29" t="s">
        <v>1952</v>
      </c>
      <c r="ACD29" t="s">
        <v>1953</v>
      </c>
      <c r="ADD29" t="s">
        <v>1953</v>
      </c>
      <c r="ADE29" t="s">
        <v>1953</v>
      </c>
      <c r="ADK29" t="s">
        <v>1954</v>
      </c>
      <c r="AEU29" t="s">
        <v>1987</v>
      </c>
      <c r="AEV29" t="s">
        <v>2309</v>
      </c>
      <c r="AEW29" t="s">
        <v>1936</v>
      </c>
      <c r="AFB29" t="s">
        <v>1990</v>
      </c>
      <c r="AFC29" t="s">
        <v>2310</v>
      </c>
      <c r="AFD29" t="s">
        <v>1937</v>
      </c>
      <c r="AGL29">
        <v>3</v>
      </c>
      <c r="AGP29" s="2">
        <v>45945</v>
      </c>
      <c r="AGZ29" t="s">
        <v>1332</v>
      </c>
      <c r="AIR29" t="s">
        <v>1959</v>
      </c>
      <c r="AKM29" s="49">
        <v>45944.607223437502</v>
      </c>
      <c r="AKN29" t="s">
        <v>2359</v>
      </c>
      <c r="AKO29" t="s">
        <v>1961</v>
      </c>
      <c r="AKQ29" t="s">
        <v>2360</v>
      </c>
      <c r="AKR29" t="s">
        <v>2361</v>
      </c>
      <c r="AKS29" t="s">
        <v>2362</v>
      </c>
      <c r="AKT29" t="s">
        <v>2363</v>
      </c>
      <c r="ALS29" t="s">
        <v>1931</v>
      </c>
      <c r="ALT29" s="2">
        <v>45945.456250000003</v>
      </c>
    </row>
    <row r="30" spans="1:1008" x14ac:dyDescent="0.35">
      <c r="A30" t="s">
        <v>2364</v>
      </c>
      <c r="B30" t="s">
        <v>257</v>
      </c>
      <c r="C30">
        <v>147223</v>
      </c>
      <c r="D30" t="s">
        <v>1923</v>
      </c>
      <c r="E30" t="s">
        <v>1924</v>
      </c>
      <c r="F30" t="s">
        <v>1925</v>
      </c>
      <c r="G30" s="2">
        <v>45944</v>
      </c>
      <c r="H30" t="s">
        <v>1926</v>
      </c>
      <c r="I30" t="s">
        <v>1927</v>
      </c>
      <c r="J30" t="s">
        <v>1928</v>
      </c>
      <c r="K30" t="s">
        <v>1929</v>
      </c>
      <c r="N30" t="s">
        <v>1930</v>
      </c>
      <c r="O30" t="s">
        <v>1931</v>
      </c>
      <c r="P30" t="s">
        <v>2365</v>
      </c>
      <c r="Q30" t="s">
        <v>2366</v>
      </c>
      <c r="R30" t="s">
        <v>2117</v>
      </c>
      <c r="S30" t="s">
        <v>2119</v>
      </c>
      <c r="T30" t="s">
        <v>2117</v>
      </c>
      <c r="U30" t="s">
        <v>2119</v>
      </c>
      <c r="V30" s="2">
        <v>45198.600694444445</v>
      </c>
      <c r="W30" s="2">
        <v>45951.458333333336</v>
      </c>
      <c r="Y30" s="2">
        <v>45951.458333333336</v>
      </c>
      <c r="AE30" t="s">
        <v>1934</v>
      </c>
      <c r="AG30" t="s">
        <v>2367</v>
      </c>
      <c r="AI30" t="s">
        <v>2117</v>
      </c>
      <c r="AJ30" t="s">
        <v>2365</v>
      </c>
      <c r="AK30" t="s">
        <v>2047</v>
      </c>
      <c r="AL30" t="s">
        <v>1936</v>
      </c>
      <c r="AQ30" t="s">
        <v>2119</v>
      </c>
      <c r="AR30" t="s">
        <v>2366</v>
      </c>
      <c r="AS30" t="s">
        <v>2048</v>
      </c>
      <c r="AT30" t="s">
        <v>1937</v>
      </c>
      <c r="BF30" t="s">
        <v>1938</v>
      </c>
      <c r="BR30" t="s">
        <v>2368</v>
      </c>
      <c r="BS30" t="s">
        <v>2369</v>
      </c>
      <c r="BT30" t="s">
        <v>2370</v>
      </c>
      <c r="DR30" t="s">
        <v>2371</v>
      </c>
      <c r="EH30" t="s">
        <v>1940</v>
      </c>
      <c r="EQ30" t="s">
        <v>1941</v>
      </c>
      <c r="FA30" t="s">
        <v>1333</v>
      </c>
      <c r="FB30" t="s">
        <v>1332</v>
      </c>
      <c r="FQ30" t="s">
        <v>1942</v>
      </c>
      <c r="FY30">
        <v>0</v>
      </c>
      <c r="HK30" t="s">
        <v>39</v>
      </c>
      <c r="HO30" t="s">
        <v>1310</v>
      </c>
      <c r="HP30" t="s">
        <v>2023</v>
      </c>
      <c r="HY30" t="s">
        <v>1943</v>
      </c>
      <c r="IE30" t="b">
        <v>0</v>
      </c>
      <c r="KA30" t="s">
        <v>2067</v>
      </c>
      <c r="LL30" t="s">
        <v>1332</v>
      </c>
      <c r="NL30" s="2">
        <v>45873</v>
      </c>
      <c r="RL30" t="s">
        <v>1945</v>
      </c>
      <c r="SR30" t="s">
        <v>1946</v>
      </c>
      <c r="TE30" t="s">
        <v>1947</v>
      </c>
      <c r="UI30" t="s">
        <v>1332</v>
      </c>
      <c r="WI30" t="s">
        <v>1332</v>
      </c>
      <c r="AAQ30" t="s">
        <v>256</v>
      </c>
      <c r="AAZ30" t="s">
        <v>1948</v>
      </c>
      <c r="ABC30" t="s">
        <v>2372</v>
      </c>
      <c r="ABH30" t="s">
        <v>1952</v>
      </c>
      <c r="ACD30" t="s">
        <v>1953</v>
      </c>
      <c r="ADD30" t="s">
        <v>1953</v>
      </c>
      <c r="ADE30" t="s">
        <v>1953</v>
      </c>
      <c r="ADK30" t="s">
        <v>1954</v>
      </c>
      <c r="AGL30">
        <v>3</v>
      </c>
      <c r="AGP30" s="2">
        <v>45944</v>
      </c>
      <c r="AGZ30" t="s">
        <v>1332</v>
      </c>
      <c r="AHF30" t="s">
        <v>2221</v>
      </c>
      <c r="AIJ30" t="s">
        <v>2373</v>
      </c>
      <c r="AIR30" t="s">
        <v>1959</v>
      </c>
      <c r="AKM30" s="49">
        <v>45905.638282858796</v>
      </c>
      <c r="AKN30" t="s">
        <v>2374</v>
      </c>
      <c r="AKO30" t="s">
        <v>1961</v>
      </c>
      <c r="AKQ30" t="s">
        <v>2375</v>
      </c>
      <c r="AKR30" t="s">
        <v>2376</v>
      </c>
      <c r="AKS30" t="s">
        <v>2377</v>
      </c>
      <c r="AKT30" t="s">
        <v>2378</v>
      </c>
      <c r="AKU30" t="s">
        <v>2379</v>
      </c>
      <c r="ALS30" t="s">
        <v>1931</v>
      </c>
      <c r="ALT30" s="2">
        <v>45951.458333333336</v>
      </c>
    </row>
    <row r="31" spans="1:1008" x14ac:dyDescent="0.35">
      <c r="A31" t="s">
        <v>2380</v>
      </c>
      <c r="B31" t="s">
        <v>2381</v>
      </c>
      <c r="C31">
        <v>308275</v>
      </c>
      <c r="D31" t="s">
        <v>1923</v>
      </c>
      <c r="E31" t="s">
        <v>1924</v>
      </c>
      <c r="F31" t="s">
        <v>1925</v>
      </c>
      <c r="G31" s="2">
        <v>45940</v>
      </c>
      <c r="H31" t="s">
        <v>1926</v>
      </c>
      <c r="I31" t="s">
        <v>1927</v>
      </c>
      <c r="J31" t="s">
        <v>1928</v>
      </c>
      <c r="K31" t="s">
        <v>1929</v>
      </c>
      <c r="N31" t="s">
        <v>2321</v>
      </c>
      <c r="O31" t="s">
        <v>1931</v>
      </c>
      <c r="P31" t="s">
        <v>1987</v>
      </c>
      <c r="Q31" t="s">
        <v>1990</v>
      </c>
      <c r="R31" t="s">
        <v>1987</v>
      </c>
      <c r="S31" t="s">
        <v>1990</v>
      </c>
      <c r="T31" t="s">
        <v>1987</v>
      </c>
      <c r="U31" t="s">
        <v>1990</v>
      </c>
      <c r="V31" s="2">
        <v>45916.429861111108</v>
      </c>
      <c r="W31" s="2">
        <v>45944.481249999997</v>
      </c>
      <c r="Y31" s="2">
        <v>45944.481249999997</v>
      </c>
      <c r="AE31" t="s">
        <v>2382</v>
      </c>
      <c r="AG31" t="s">
        <v>2383</v>
      </c>
      <c r="AI31" t="s">
        <v>1987</v>
      </c>
      <c r="AJ31" t="s">
        <v>2309</v>
      </c>
      <c r="AK31" t="s">
        <v>1936</v>
      </c>
      <c r="AQ31" t="s">
        <v>1990</v>
      </c>
      <c r="AR31" t="s">
        <v>2310</v>
      </c>
      <c r="AS31" t="s">
        <v>1937</v>
      </c>
      <c r="BF31" t="s">
        <v>1938</v>
      </c>
      <c r="CV31" t="b">
        <v>1</v>
      </c>
      <c r="DR31" t="s">
        <v>2384</v>
      </c>
      <c r="EH31" t="s">
        <v>1940</v>
      </c>
      <c r="EQ31" t="s">
        <v>1941</v>
      </c>
      <c r="EW31" t="b">
        <v>1</v>
      </c>
      <c r="FA31" t="s">
        <v>1333</v>
      </c>
      <c r="FB31" t="s">
        <v>1332</v>
      </c>
      <c r="FQ31" t="s">
        <v>1942</v>
      </c>
      <c r="FY31">
        <v>0</v>
      </c>
      <c r="HK31" t="s">
        <v>19</v>
      </c>
      <c r="HO31" t="s">
        <v>374</v>
      </c>
      <c r="HY31" t="s">
        <v>1943</v>
      </c>
      <c r="IE31" t="b">
        <v>0</v>
      </c>
      <c r="LL31" t="s">
        <v>1332</v>
      </c>
      <c r="NO31" t="s">
        <v>77</v>
      </c>
      <c r="OZ31" s="2">
        <v>45939</v>
      </c>
      <c r="RL31" t="s">
        <v>1945</v>
      </c>
      <c r="SO31">
        <v>1</v>
      </c>
      <c r="SR31" t="s">
        <v>1946</v>
      </c>
      <c r="TE31" t="s">
        <v>1947</v>
      </c>
      <c r="UI31" t="s">
        <v>1332</v>
      </c>
      <c r="WI31" t="s">
        <v>1332</v>
      </c>
      <c r="AAQ31" t="s">
        <v>258</v>
      </c>
      <c r="AAZ31" t="s">
        <v>2196</v>
      </c>
      <c r="ABA31" t="s">
        <v>2385</v>
      </c>
      <c r="ABC31" t="s">
        <v>2386</v>
      </c>
      <c r="ABF31" t="s">
        <v>1951</v>
      </c>
      <c r="ABH31" t="s">
        <v>1952</v>
      </c>
      <c r="ACD31" t="s">
        <v>1953</v>
      </c>
      <c r="ADD31" t="s">
        <v>1953</v>
      </c>
      <c r="ADE31" t="s">
        <v>1953</v>
      </c>
      <c r="ADK31" t="s">
        <v>1954</v>
      </c>
      <c r="AEU31" t="s">
        <v>2309</v>
      </c>
      <c r="AEV31" t="s">
        <v>2016</v>
      </c>
      <c r="AEW31" t="s">
        <v>1936</v>
      </c>
      <c r="AFB31" t="s">
        <v>2310</v>
      </c>
      <c r="AFC31" t="s">
        <v>2019</v>
      </c>
      <c r="AFD31" t="s">
        <v>1937</v>
      </c>
      <c r="AGL31">
        <v>0</v>
      </c>
      <c r="AGP31" s="2">
        <v>45939</v>
      </c>
      <c r="AGZ31" t="s">
        <v>1332</v>
      </c>
      <c r="AIH31" t="s">
        <v>2387</v>
      </c>
      <c r="AIK31" t="s">
        <v>2268</v>
      </c>
      <c r="AIR31" t="s">
        <v>1959</v>
      </c>
      <c r="AKB31" t="s">
        <v>1332</v>
      </c>
      <c r="AKC31" t="s">
        <v>1332</v>
      </c>
      <c r="AKD31" t="s">
        <v>1332</v>
      </c>
      <c r="AKE31" t="s">
        <v>1332</v>
      </c>
      <c r="AKM31" s="49">
        <v>45916.614850787038</v>
      </c>
      <c r="AKN31" t="s">
        <v>2388</v>
      </c>
      <c r="AKO31" t="s">
        <v>1961</v>
      </c>
      <c r="AKQ31" t="s">
        <v>2389</v>
      </c>
      <c r="AKR31" t="s">
        <v>2390</v>
      </c>
      <c r="AKS31" t="s">
        <v>2391</v>
      </c>
      <c r="AKT31" t="s">
        <v>2392</v>
      </c>
      <c r="AKU31" t="s">
        <v>2393</v>
      </c>
      <c r="ALS31" t="s">
        <v>1931</v>
      </c>
      <c r="ALT31" s="2">
        <v>45944.481249999997</v>
      </c>
    </row>
    <row r="32" spans="1:1008" x14ac:dyDescent="0.35">
      <c r="A32" t="s">
        <v>2394</v>
      </c>
      <c r="B32" t="s">
        <v>272</v>
      </c>
      <c r="C32">
        <v>298385</v>
      </c>
      <c r="D32" t="s">
        <v>1923</v>
      </c>
      <c r="E32" t="s">
        <v>1924</v>
      </c>
      <c r="F32" t="s">
        <v>1925</v>
      </c>
      <c r="G32" s="2">
        <v>45938</v>
      </c>
      <c r="H32" t="s">
        <v>1926</v>
      </c>
      <c r="I32" t="s">
        <v>1927</v>
      </c>
      <c r="J32" t="s">
        <v>1928</v>
      </c>
      <c r="K32" t="s">
        <v>1929</v>
      </c>
      <c r="N32" t="s">
        <v>1974</v>
      </c>
      <c r="O32" t="s">
        <v>1931</v>
      </c>
      <c r="P32" t="s">
        <v>2136</v>
      </c>
      <c r="Q32" t="s">
        <v>2137</v>
      </c>
      <c r="R32" t="s">
        <v>2136</v>
      </c>
      <c r="S32" t="s">
        <v>2137</v>
      </c>
      <c r="T32" t="s">
        <v>2136</v>
      </c>
      <c r="U32" t="s">
        <v>2137</v>
      </c>
      <c r="V32" s="2">
        <v>45882.947916666664</v>
      </c>
      <c r="W32" s="2">
        <v>45945.127083333333</v>
      </c>
      <c r="Y32" s="2">
        <v>45945.127083333333</v>
      </c>
      <c r="AG32" t="s">
        <v>2395</v>
      </c>
      <c r="AI32" t="s">
        <v>2136</v>
      </c>
      <c r="AQ32" t="s">
        <v>2137</v>
      </c>
      <c r="BF32" t="s">
        <v>1938</v>
      </c>
      <c r="CV32" t="b">
        <v>1</v>
      </c>
      <c r="DR32" t="s">
        <v>2396</v>
      </c>
      <c r="EH32" t="s">
        <v>1940</v>
      </c>
      <c r="EQ32" t="s">
        <v>1941</v>
      </c>
      <c r="EW32" t="b">
        <v>1</v>
      </c>
      <c r="FA32" t="s">
        <v>1333</v>
      </c>
      <c r="FB32" t="s">
        <v>1332</v>
      </c>
      <c r="FQ32" t="s">
        <v>1942</v>
      </c>
      <c r="FY32">
        <v>0</v>
      </c>
      <c r="HK32" t="s">
        <v>24</v>
      </c>
      <c r="HL32" t="s">
        <v>46</v>
      </c>
      <c r="HM32" t="s">
        <v>596</v>
      </c>
      <c r="HO32" t="s">
        <v>35</v>
      </c>
      <c r="HY32" t="s">
        <v>1943</v>
      </c>
      <c r="IE32" t="b">
        <v>0</v>
      </c>
      <c r="LL32" t="s">
        <v>1332</v>
      </c>
      <c r="NO32" t="s">
        <v>77</v>
      </c>
      <c r="RL32" t="s">
        <v>1945</v>
      </c>
      <c r="SO32">
        <v>1</v>
      </c>
      <c r="SR32" t="s">
        <v>1946</v>
      </c>
      <c r="TE32" t="s">
        <v>1947</v>
      </c>
      <c r="UI32" t="s">
        <v>1332</v>
      </c>
      <c r="WI32" t="s">
        <v>1332</v>
      </c>
      <c r="AAZ32" t="s">
        <v>2005</v>
      </c>
      <c r="ABC32" t="s">
        <v>2397</v>
      </c>
      <c r="ABF32" t="s">
        <v>1951</v>
      </c>
      <c r="ABH32" t="s">
        <v>2116</v>
      </c>
      <c r="ACD32" t="s">
        <v>1953</v>
      </c>
      <c r="ADD32" t="s">
        <v>1953</v>
      </c>
      <c r="ADE32" t="s">
        <v>1953</v>
      </c>
      <c r="ADK32" t="s">
        <v>1954</v>
      </c>
      <c r="AGL32">
        <v>0</v>
      </c>
      <c r="AGU32" t="s">
        <v>2141</v>
      </c>
      <c r="AGV32" t="s">
        <v>2007</v>
      </c>
      <c r="AGZ32" t="s">
        <v>1332</v>
      </c>
      <c r="AIR32" t="s">
        <v>1959</v>
      </c>
      <c r="AKN32" t="s">
        <v>2398</v>
      </c>
      <c r="AKO32" t="s">
        <v>1961</v>
      </c>
      <c r="AKQ32" t="s">
        <v>2399</v>
      </c>
      <c r="ALS32" t="s">
        <v>1931</v>
      </c>
      <c r="ALT32" s="2">
        <v>45945.127083333333</v>
      </c>
    </row>
    <row r="33" spans="1:1008" x14ac:dyDescent="0.35">
      <c r="A33" t="s">
        <v>2400</v>
      </c>
      <c r="B33" t="s">
        <v>279</v>
      </c>
      <c r="C33">
        <v>305048</v>
      </c>
      <c r="D33" t="s">
        <v>1923</v>
      </c>
      <c r="E33" t="s">
        <v>1924</v>
      </c>
      <c r="F33" t="s">
        <v>1925</v>
      </c>
      <c r="G33" s="2">
        <v>45938</v>
      </c>
      <c r="H33" t="s">
        <v>1926</v>
      </c>
      <c r="I33" t="s">
        <v>1927</v>
      </c>
      <c r="J33" t="s">
        <v>1928</v>
      </c>
      <c r="K33" t="s">
        <v>1929</v>
      </c>
      <c r="N33" t="s">
        <v>1930</v>
      </c>
      <c r="O33" t="s">
        <v>1931</v>
      </c>
      <c r="P33" t="s">
        <v>2015</v>
      </c>
      <c r="Q33" t="s">
        <v>2018</v>
      </c>
      <c r="R33" t="s">
        <v>2015</v>
      </c>
      <c r="S33" t="s">
        <v>2018</v>
      </c>
      <c r="T33" t="s">
        <v>2015</v>
      </c>
      <c r="U33" t="s">
        <v>2018</v>
      </c>
      <c r="V33" s="2">
        <v>45905.440972222219</v>
      </c>
      <c r="W33" s="2">
        <v>45938.571527777778</v>
      </c>
      <c r="Y33" s="2">
        <v>45938.571527777778</v>
      </c>
      <c r="AG33" t="s">
        <v>2401</v>
      </c>
      <c r="AI33" t="s">
        <v>2015</v>
      </c>
      <c r="AQ33" t="s">
        <v>2018</v>
      </c>
      <c r="BF33" t="s">
        <v>1938</v>
      </c>
      <c r="BR33" t="s">
        <v>2402</v>
      </c>
      <c r="BS33" t="s">
        <v>2403</v>
      </c>
      <c r="CV33" t="b">
        <v>1</v>
      </c>
      <c r="DR33" t="s">
        <v>2404</v>
      </c>
      <c r="EH33" t="s">
        <v>1940</v>
      </c>
      <c r="EQ33" t="s">
        <v>1941</v>
      </c>
      <c r="EW33" t="b">
        <v>1</v>
      </c>
      <c r="FA33" t="s">
        <v>1333</v>
      </c>
      <c r="FB33" t="s">
        <v>1332</v>
      </c>
      <c r="FQ33" t="s">
        <v>1942</v>
      </c>
      <c r="FY33">
        <v>0</v>
      </c>
      <c r="HK33" t="s">
        <v>23</v>
      </c>
      <c r="HO33" t="s">
        <v>233</v>
      </c>
      <c r="HP33" t="s">
        <v>2254</v>
      </c>
      <c r="HY33" t="s">
        <v>1943</v>
      </c>
      <c r="IE33" t="b">
        <v>0</v>
      </c>
      <c r="LL33" t="s">
        <v>1332</v>
      </c>
      <c r="NL33" s="2">
        <v>45904</v>
      </c>
      <c r="NO33" t="s">
        <v>77</v>
      </c>
      <c r="RL33" t="s">
        <v>1945</v>
      </c>
      <c r="SO33">
        <v>1</v>
      </c>
      <c r="SR33" t="s">
        <v>1946</v>
      </c>
      <c r="TE33" t="s">
        <v>1947</v>
      </c>
      <c r="UI33" t="s">
        <v>1332</v>
      </c>
      <c r="WI33" t="s">
        <v>1332</v>
      </c>
      <c r="AAZ33" t="s">
        <v>2196</v>
      </c>
      <c r="ABA33" t="s">
        <v>2405</v>
      </c>
      <c r="ABC33" t="s">
        <v>2406</v>
      </c>
      <c r="ABF33" t="s">
        <v>1951</v>
      </c>
      <c r="ABH33" t="s">
        <v>1930</v>
      </c>
      <c r="ACD33" t="s">
        <v>1953</v>
      </c>
      <c r="ADD33" t="s">
        <v>1953</v>
      </c>
      <c r="ADE33" t="s">
        <v>1953</v>
      </c>
      <c r="ADK33" t="s">
        <v>1954</v>
      </c>
      <c r="AEU33" t="s">
        <v>1987</v>
      </c>
      <c r="AFB33" t="s">
        <v>1990</v>
      </c>
      <c r="AGL33">
        <v>2</v>
      </c>
      <c r="AGP33" s="2">
        <v>45938</v>
      </c>
      <c r="AGZ33" t="s">
        <v>1332</v>
      </c>
      <c r="AIR33" t="s">
        <v>1959</v>
      </c>
      <c r="AKN33" t="s">
        <v>2407</v>
      </c>
      <c r="AKO33" t="s">
        <v>1961</v>
      </c>
      <c r="AKQ33" t="s">
        <v>2408</v>
      </c>
      <c r="ALS33" t="s">
        <v>1931</v>
      </c>
      <c r="ALT33" s="2">
        <v>45938.571527777778</v>
      </c>
    </row>
    <row r="34" spans="1:1008" x14ac:dyDescent="0.35">
      <c r="A34" t="s">
        <v>2409</v>
      </c>
      <c r="B34" t="s">
        <v>2410</v>
      </c>
      <c r="C34">
        <v>283367</v>
      </c>
      <c r="D34" t="s">
        <v>1923</v>
      </c>
      <c r="E34" t="s">
        <v>1924</v>
      </c>
      <c r="F34" t="s">
        <v>1925</v>
      </c>
      <c r="G34" s="2">
        <v>45937</v>
      </c>
      <c r="H34" t="s">
        <v>1926</v>
      </c>
      <c r="I34" t="s">
        <v>1927</v>
      </c>
      <c r="J34" t="s">
        <v>1928</v>
      </c>
      <c r="K34" t="s">
        <v>1929</v>
      </c>
      <c r="N34" t="s">
        <v>1930</v>
      </c>
      <c r="O34" t="s">
        <v>1931</v>
      </c>
      <c r="P34" t="s">
        <v>1932</v>
      </c>
      <c r="Q34" t="s">
        <v>1933</v>
      </c>
      <c r="R34" t="s">
        <v>1932</v>
      </c>
      <c r="S34" t="s">
        <v>1933</v>
      </c>
      <c r="T34" t="s">
        <v>1932</v>
      </c>
      <c r="U34" t="s">
        <v>1933</v>
      </c>
      <c r="V34" s="2">
        <v>45839.401388888888</v>
      </c>
      <c r="W34" s="2">
        <v>45943.400694444441</v>
      </c>
      <c r="X34" s="2">
        <v>45953.663888888892</v>
      </c>
      <c r="Y34" s="2">
        <v>45943.396527777775</v>
      </c>
      <c r="AE34" t="s">
        <v>1934</v>
      </c>
      <c r="AG34" t="s">
        <v>2411</v>
      </c>
      <c r="AI34" t="s">
        <v>1932</v>
      </c>
      <c r="AQ34" t="s">
        <v>1933</v>
      </c>
      <c r="BF34" t="s">
        <v>1938</v>
      </c>
      <c r="CV34" t="b">
        <v>1</v>
      </c>
      <c r="DR34" t="s">
        <v>2412</v>
      </c>
      <c r="EH34" t="s">
        <v>1940</v>
      </c>
      <c r="EQ34" t="s">
        <v>1941</v>
      </c>
      <c r="EW34" t="b">
        <v>1</v>
      </c>
      <c r="FA34" t="s">
        <v>1333</v>
      </c>
      <c r="FB34" t="s">
        <v>1332</v>
      </c>
      <c r="FQ34" t="s">
        <v>1942</v>
      </c>
      <c r="FY34">
        <v>0</v>
      </c>
      <c r="HK34" t="s">
        <v>150</v>
      </c>
      <c r="HO34" t="s">
        <v>13</v>
      </c>
      <c r="HY34" t="s">
        <v>1943</v>
      </c>
      <c r="IE34" t="b">
        <v>0</v>
      </c>
      <c r="LL34" t="s">
        <v>1332</v>
      </c>
      <c r="NO34" t="s">
        <v>77</v>
      </c>
      <c r="RL34" t="s">
        <v>1945</v>
      </c>
      <c r="SO34">
        <v>1</v>
      </c>
      <c r="SR34" t="s">
        <v>1946</v>
      </c>
      <c r="TE34" t="s">
        <v>1947</v>
      </c>
      <c r="UI34" t="s">
        <v>1332</v>
      </c>
      <c r="WI34" t="s">
        <v>1332</v>
      </c>
      <c r="AAQ34" t="s">
        <v>275</v>
      </c>
      <c r="AAZ34" t="s">
        <v>1948</v>
      </c>
      <c r="ABA34" t="s">
        <v>2413</v>
      </c>
      <c r="ABC34" t="s">
        <v>2414</v>
      </c>
      <c r="ABF34" t="s">
        <v>1951</v>
      </c>
      <c r="ABH34" t="s">
        <v>1952</v>
      </c>
      <c r="ACD34" t="s">
        <v>1953</v>
      </c>
      <c r="ADD34" t="s">
        <v>1953</v>
      </c>
      <c r="ADE34" t="s">
        <v>1953</v>
      </c>
      <c r="ADK34" t="s">
        <v>1954</v>
      </c>
      <c r="AEU34" t="s">
        <v>2365</v>
      </c>
      <c r="AEV34" t="s">
        <v>2130</v>
      </c>
      <c r="AFB34" t="s">
        <v>2366</v>
      </c>
      <c r="AFC34" t="s">
        <v>2132</v>
      </c>
      <c r="AGL34">
        <v>0</v>
      </c>
      <c r="AGP34" s="2">
        <v>45937</v>
      </c>
      <c r="AGZ34" t="s">
        <v>1332</v>
      </c>
      <c r="AIR34" t="s">
        <v>1959</v>
      </c>
      <c r="AKN34" t="s">
        <v>2415</v>
      </c>
      <c r="AKO34" t="s">
        <v>1961</v>
      </c>
      <c r="ALS34" t="s">
        <v>1931</v>
      </c>
      <c r="ALT34" s="2">
        <v>45943.396527777775</v>
      </c>
    </row>
    <row r="35" spans="1:1008" x14ac:dyDescent="0.35">
      <c r="A35" t="s">
        <v>2416</v>
      </c>
      <c r="B35" t="s">
        <v>282</v>
      </c>
      <c r="C35">
        <v>307323</v>
      </c>
      <c r="D35" t="s">
        <v>1923</v>
      </c>
      <c r="E35" t="s">
        <v>1924</v>
      </c>
      <c r="F35" t="s">
        <v>1925</v>
      </c>
      <c r="G35" s="2">
        <v>45936</v>
      </c>
      <c r="H35" t="s">
        <v>1926</v>
      </c>
      <c r="I35" t="s">
        <v>1927</v>
      </c>
      <c r="J35" t="s">
        <v>1928</v>
      </c>
      <c r="K35" t="s">
        <v>1929</v>
      </c>
      <c r="N35" t="s">
        <v>1930</v>
      </c>
      <c r="O35" t="s">
        <v>1931</v>
      </c>
      <c r="P35" t="s">
        <v>2180</v>
      </c>
      <c r="Q35" t="s">
        <v>2181</v>
      </c>
      <c r="R35" t="s">
        <v>2180</v>
      </c>
      <c r="S35" t="s">
        <v>2181</v>
      </c>
      <c r="T35" t="s">
        <v>2180</v>
      </c>
      <c r="U35" t="s">
        <v>2181</v>
      </c>
      <c r="V35" s="2">
        <v>45912.5</v>
      </c>
      <c r="W35" s="2">
        <v>45936.479861111111</v>
      </c>
      <c r="Y35" s="2">
        <v>45936.479861111111</v>
      </c>
      <c r="AE35" t="s">
        <v>2001</v>
      </c>
      <c r="AG35" t="s">
        <v>2417</v>
      </c>
      <c r="AI35" t="s">
        <v>2180</v>
      </c>
      <c r="AJ35" t="s">
        <v>1936</v>
      </c>
      <c r="AQ35" t="s">
        <v>2181</v>
      </c>
      <c r="AR35" t="s">
        <v>1937</v>
      </c>
      <c r="BF35" t="s">
        <v>1938</v>
      </c>
      <c r="BI35" t="s">
        <v>2418</v>
      </c>
      <c r="CV35" t="b">
        <v>1</v>
      </c>
      <c r="DR35" t="s">
        <v>2419</v>
      </c>
      <c r="EH35" t="s">
        <v>1940</v>
      </c>
      <c r="EQ35" t="s">
        <v>1941</v>
      </c>
      <c r="EW35" t="b">
        <v>1</v>
      </c>
      <c r="FA35" t="s">
        <v>1333</v>
      </c>
      <c r="FB35" t="s">
        <v>1332</v>
      </c>
      <c r="FQ35" t="s">
        <v>1942</v>
      </c>
      <c r="FY35">
        <v>0</v>
      </c>
      <c r="HK35" t="s">
        <v>18</v>
      </c>
      <c r="HL35" t="s">
        <v>82</v>
      </c>
      <c r="HO35" t="s">
        <v>35</v>
      </c>
      <c r="HY35" t="s">
        <v>1943</v>
      </c>
      <c r="IE35" t="b">
        <v>0</v>
      </c>
      <c r="LL35" t="s">
        <v>1332</v>
      </c>
      <c r="NL35" s="2">
        <v>45922</v>
      </c>
      <c r="NO35" t="s">
        <v>77</v>
      </c>
      <c r="RL35" t="s">
        <v>1945</v>
      </c>
      <c r="SO35">
        <v>1</v>
      </c>
      <c r="SR35" t="s">
        <v>1946</v>
      </c>
      <c r="TE35" t="s">
        <v>1947</v>
      </c>
      <c r="UI35" t="s">
        <v>1332</v>
      </c>
      <c r="WI35" t="s">
        <v>1332</v>
      </c>
      <c r="AAZ35" t="s">
        <v>2005</v>
      </c>
      <c r="ABC35" t="s">
        <v>2420</v>
      </c>
      <c r="ABF35" t="s">
        <v>1951</v>
      </c>
      <c r="ABH35" t="s">
        <v>1952</v>
      </c>
      <c r="ACD35" t="s">
        <v>1953</v>
      </c>
      <c r="ADD35" t="s">
        <v>1953</v>
      </c>
      <c r="ADE35" t="s">
        <v>1953</v>
      </c>
      <c r="ADK35" t="s">
        <v>1954</v>
      </c>
      <c r="AGL35">
        <v>0</v>
      </c>
      <c r="AGZ35" t="s">
        <v>1332</v>
      </c>
      <c r="AIR35" t="s">
        <v>1959</v>
      </c>
      <c r="AKB35" t="s">
        <v>1332</v>
      </c>
      <c r="AKC35" t="s">
        <v>1332</v>
      </c>
      <c r="AKD35" t="s">
        <v>1332</v>
      </c>
      <c r="AKE35" t="s">
        <v>1332</v>
      </c>
      <c r="AKN35" t="s">
        <v>2421</v>
      </c>
      <c r="AKO35" t="s">
        <v>1961</v>
      </c>
      <c r="AKQ35" t="s">
        <v>2422</v>
      </c>
      <c r="AKR35" t="s">
        <v>2423</v>
      </c>
      <c r="ALS35" t="s">
        <v>1931</v>
      </c>
      <c r="ALT35" s="2">
        <v>45936.479861111111</v>
      </c>
    </row>
    <row r="36" spans="1:1008" x14ac:dyDescent="0.35">
      <c r="A36" t="s">
        <v>2424</v>
      </c>
      <c r="B36" t="s">
        <v>187</v>
      </c>
      <c r="C36">
        <v>309041</v>
      </c>
      <c r="D36" t="s">
        <v>1923</v>
      </c>
      <c r="E36" t="s">
        <v>1924</v>
      </c>
      <c r="F36" t="s">
        <v>1925</v>
      </c>
      <c r="G36" s="2">
        <v>45936</v>
      </c>
      <c r="H36" t="s">
        <v>1926</v>
      </c>
      <c r="I36" t="s">
        <v>1927</v>
      </c>
      <c r="J36" t="s">
        <v>1928</v>
      </c>
      <c r="K36" t="s">
        <v>1929</v>
      </c>
      <c r="N36" t="s">
        <v>1974</v>
      </c>
      <c r="O36" t="s">
        <v>1931</v>
      </c>
      <c r="P36" t="s">
        <v>2107</v>
      </c>
      <c r="Q36" t="s">
        <v>2108</v>
      </c>
      <c r="R36" t="s">
        <v>1988</v>
      </c>
      <c r="S36" t="s">
        <v>1991</v>
      </c>
      <c r="T36" t="s">
        <v>1988</v>
      </c>
      <c r="U36" t="s">
        <v>1991</v>
      </c>
      <c r="V36" s="2">
        <v>45918.165277777778</v>
      </c>
      <c r="W36" s="2">
        <v>45936.25277777778</v>
      </c>
      <c r="Y36" s="2">
        <v>45936.25277777778</v>
      </c>
      <c r="AG36" t="s">
        <v>2425</v>
      </c>
      <c r="AI36" t="s">
        <v>2107</v>
      </c>
      <c r="AJ36" t="s">
        <v>1988</v>
      </c>
      <c r="AQ36" t="s">
        <v>2108</v>
      </c>
      <c r="AR36" t="s">
        <v>1991</v>
      </c>
      <c r="BF36" t="s">
        <v>1938</v>
      </c>
      <c r="CV36" t="b">
        <v>1</v>
      </c>
      <c r="DR36" t="s">
        <v>2426</v>
      </c>
      <c r="EH36" t="s">
        <v>1940</v>
      </c>
      <c r="EQ36" t="s">
        <v>1941</v>
      </c>
      <c r="EW36" t="b">
        <v>1</v>
      </c>
      <c r="FA36" t="s">
        <v>1333</v>
      </c>
      <c r="FB36" t="s">
        <v>1332</v>
      </c>
      <c r="FQ36" t="s">
        <v>1942</v>
      </c>
      <c r="FY36">
        <v>0</v>
      </c>
      <c r="HK36" t="s">
        <v>18</v>
      </c>
      <c r="HL36" t="s">
        <v>150</v>
      </c>
      <c r="HO36" t="s">
        <v>2326</v>
      </c>
      <c r="HY36" t="s">
        <v>1943</v>
      </c>
      <c r="IE36" t="b">
        <v>0</v>
      </c>
      <c r="LL36" t="s">
        <v>1332</v>
      </c>
      <c r="NO36" t="s">
        <v>77</v>
      </c>
      <c r="RL36" t="s">
        <v>1945</v>
      </c>
      <c r="SO36">
        <v>1</v>
      </c>
      <c r="SR36" t="s">
        <v>1946</v>
      </c>
      <c r="TE36" t="s">
        <v>1947</v>
      </c>
      <c r="UI36" t="s">
        <v>1332</v>
      </c>
      <c r="WI36" t="s">
        <v>1332</v>
      </c>
      <c r="AAZ36" t="s">
        <v>1968</v>
      </c>
      <c r="ABC36" t="s">
        <v>2427</v>
      </c>
      <c r="ABF36" t="s">
        <v>1951</v>
      </c>
      <c r="ABH36" t="s">
        <v>2116</v>
      </c>
      <c r="ACD36" t="s">
        <v>1953</v>
      </c>
      <c r="ADD36" t="s">
        <v>1953</v>
      </c>
      <c r="ADE36" t="s">
        <v>1953</v>
      </c>
      <c r="ADK36" t="s">
        <v>1954</v>
      </c>
      <c r="AGL36">
        <v>0</v>
      </c>
      <c r="AGP36" s="2">
        <v>45922</v>
      </c>
      <c r="AGU36" t="s">
        <v>1993</v>
      </c>
      <c r="AGV36" t="s">
        <v>1994</v>
      </c>
      <c r="AGZ36" t="s">
        <v>1332</v>
      </c>
      <c r="AIR36" t="s">
        <v>1959</v>
      </c>
      <c r="AKB36" t="s">
        <v>1332</v>
      </c>
      <c r="AKC36" t="s">
        <v>1332</v>
      </c>
      <c r="AKD36" t="s">
        <v>1332</v>
      </c>
      <c r="AKE36" t="s">
        <v>1332</v>
      </c>
      <c r="AKM36" s="49">
        <v>45936.419815879628</v>
      </c>
      <c r="AKN36" t="s">
        <v>2428</v>
      </c>
      <c r="AKO36" t="s">
        <v>1961</v>
      </c>
      <c r="AKQ36" t="s">
        <v>2429</v>
      </c>
      <c r="AKR36" t="s">
        <v>2430</v>
      </c>
      <c r="AKS36" t="s">
        <v>2431</v>
      </c>
      <c r="ALS36" t="s">
        <v>1931</v>
      </c>
      <c r="ALT36" s="2">
        <v>45936.25277777778</v>
      </c>
    </row>
    <row r="37" spans="1:1008" x14ac:dyDescent="0.35">
      <c r="A37" t="s">
        <v>2432</v>
      </c>
      <c r="B37" t="s">
        <v>299</v>
      </c>
      <c r="C37">
        <v>312709</v>
      </c>
      <c r="D37" t="s">
        <v>1923</v>
      </c>
      <c r="E37" t="s">
        <v>1924</v>
      </c>
      <c r="F37" t="s">
        <v>1925</v>
      </c>
      <c r="G37" s="2">
        <v>45932</v>
      </c>
      <c r="H37" t="s">
        <v>1926</v>
      </c>
      <c r="I37" t="s">
        <v>1927</v>
      </c>
      <c r="J37" t="s">
        <v>1928</v>
      </c>
      <c r="K37" t="s">
        <v>1929</v>
      </c>
      <c r="N37" t="s">
        <v>1974</v>
      </c>
      <c r="O37" t="s">
        <v>1931</v>
      </c>
      <c r="P37" t="s">
        <v>2433</v>
      </c>
      <c r="Q37" t="s">
        <v>2434</v>
      </c>
      <c r="R37" t="s">
        <v>2435</v>
      </c>
      <c r="S37" t="s">
        <v>2436</v>
      </c>
      <c r="T37" t="s">
        <v>2435</v>
      </c>
      <c r="U37" t="s">
        <v>2436</v>
      </c>
      <c r="V37" s="2">
        <v>45931.630555555559</v>
      </c>
      <c r="W37" s="2">
        <v>45932.495833333334</v>
      </c>
      <c r="Y37" s="2">
        <v>45932.444444444445</v>
      </c>
      <c r="AE37" t="s">
        <v>2437</v>
      </c>
      <c r="AI37" t="s">
        <v>2435</v>
      </c>
      <c r="AQ37" t="s">
        <v>2436</v>
      </c>
      <c r="BF37" t="s">
        <v>1938</v>
      </c>
      <c r="BR37" t="s">
        <v>2438</v>
      </c>
      <c r="BS37" t="s">
        <v>2439</v>
      </c>
      <c r="CV37" t="b">
        <v>1</v>
      </c>
      <c r="DR37" t="s">
        <v>2440</v>
      </c>
      <c r="EH37" t="s">
        <v>1940</v>
      </c>
      <c r="EQ37" t="s">
        <v>1941</v>
      </c>
      <c r="EW37" t="b">
        <v>1</v>
      </c>
      <c r="FA37" t="s">
        <v>1333</v>
      </c>
      <c r="FB37" t="s">
        <v>1332</v>
      </c>
      <c r="FQ37" t="s">
        <v>1942</v>
      </c>
      <c r="FY37">
        <v>0</v>
      </c>
      <c r="HK37" t="s">
        <v>49</v>
      </c>
      <c r="HO37" t="s">
        <v>79</v>
      </c>
      <c r="HY37" t="s">
        <v>1943</v>
      </c>
      <c r="IE37" t="b">
        <v>0</v>
      </c>
      <c r="LL37" t="s">
        <v>1332</v>
      </c>
      <c r="NL37" s="2">
        <v>45931</v>
      </c>
      <c r="NO37" t="s">
        <v>77</v>
      </c>
      <c r="OZ37" s="2">
        <v>45929</v>
      </c>
      <c r="RL37" t="s">
        <v>1945</v>
      </c>
      <c r="SO37">
        <v>1</v>
      </c>
      <c r="SR37" t="s">
        <v>1946</v>
      </c>
      <c r="TE37" t="s">
        <v>1947</v>
      </c>
      <c r="UI37" t="s">
        <v>1332</v>
      </c>
      <c r="WI37" t="s">
        <v>1332</v>
      </c>
      <c r="AAZ37" t="s">
        <v>1968</v>
      </c>
      <c r="ABA37" t="s">
        <v>2441</v>
      </c>
      <c r="ABC37" t="s">
        <v>2442</v>
      </c>
      <c r="ABF37" t="s">
        <v>1951</v>
      </c>
      <c r="ABH37" t="s">
        <v>1986</v>
      </c>
      <c r="ACD37" t="s">
        <v>1953</v>
      </c>
      <c r="ADD37" t="s">
        <v>1953</v>
      </c>
      <c r="ADE37" t="s">
        <v>1953</v>
      </c>
      <c r="ADK37" t="s">
        <v>1954</v>
      </c>
      <c r="AEU37" t="s">
        <v>1987</v>
      </c>
      <c r="AEV37" t="s">
        <v>2435</v>
      </c>
      <c r="AFB37" t="s">
        <v>1990</v>
      </c>
      <c r="AFC37" t="s">
        <v>2436</v>
      </c>
      <c r="AGL37">
        <v>2</v>
      </c>
      <c r="AGP37" s="2">
        <v>45932</v>
      </c>
      <c r="AGZ37" t="s">
        <v>1332</v>
      </c>
      <c r="AIR37" t="s">
        <v>1959</v>
      </c>
      <c r="AKB37" t="s">
        <v>1332</v>
      </c>
      <c r="AKC37" t="s">
        <v>1332</v>
      </c>
      <c r="AKD37" t="s">
        <v>1332</v>
      </c>
      <c r="AKE37" t="s">
        <v>1332</v>
      </c>
      <c r="AKN37" t="s">
        <v>2443</v>
      </c>
      <c r="AKO37" t="s">
        <v>1961</v>
      </c>
      <c r="AKQ37" t="s">
        <v>2444</v>
      </c>
      <c r="AKR37" t="s">
        <v>2445</v>
      </c>
      <c r="ALS37" t="s">
        <v>1931</v>
      </c>
      <c r="ALT37" s="2">
        <v>45932.444444444445</v>
      </c>
    </row>
    <row r="38" spans="1:1008" x14ac:dyDescent="0.35">
      <c r="A38" t="s">
        <v>2446</v>
      </c>
      <c r="B38" t="s">
        <v>2447</v>
      </c>
      <c r="C38">
        <v>311715</v>
      </c>
      <c r="D38" t="s">
        <v>1923</v>
      </c>
      <c r="E38" t="s">
        <v>1924</v>
      </c>
      <c r="F38" t="s">
        <v>1925</v>
      </c>
      <c r="G38" s="2">
        <v>45932</v>
      </c>
      <c r="H38" t="s">
        <v>1926</v>
      </c>
      <c r="I38" t="s">
        <v>1927</v>
      </c>
      <c r="J38" t="s">
        <v>1928</v>
      </c>
      <c r="K38" t="s">
        <v>1929</v>
      </c>
      <c r="N38" t="s">
        <v>1930</v>
      </c>
      <c r="O38" t="s">
        <v>1931</v>
      </c>
      <c r="P38" t="s">
        <v>2173</v>
      </c>
      <c r="Q38" t="s">
        <v>2174</v>
      </c>
      <c r="R38" t="s">
        <v>2173</v>
      </c>
      <c r="S38" t="s">
        <v>2174</v>
      </c>
      <c r="T38" t="s">
        <v>2173</v>
      </c>
      <c r="U38" t="s">
        <v>2174</v>
      </c>
      <c r="V38" s="2">
        <v>45929.430555555555</v>
      </c>
      <c r="W38" s="2">
        <v>45988.342361111114</v>
      </c>
      <c r="Y38" s="2">
        <v>45988.341666666667</v>
      </c>
      <c r="AE38" t="s">
        <v>2001</v>
      </c>
      <c r="AG38" t="s">
        <v>2448</v>
      </c>
      <c r="AI38" t="s">
        <v>2173</v>
      </c>
      <c r="AJ38" t="s">
        <v>1988</v>
      </c>
      <c r="AQ38" t="s">
        <v>2174</v>
      </c>
      <c r="AR38" t="s">
        <v>1991</v>
      </c>
      <c r="BF38" t="s">
        <v>1938</v>
      </c>
      <c r="CV38" t="b">
        <v>1</v>
      </c>
      <c r="DR38" t="s">
        <v>2449</v>
      </c>
      <c r="EH38" t="s">
        <v>1940</v>
      </c>
      <c r="EQ38" t="s">
        <v>1941</v>
      </c>
      <c r="EW38" t="b">
        <v>1</v>
      </c>
      <c r="FA38" t="s">
        <v>1333</v>
      </c>
      <c r="FB38" t="s">
        <v>1332</v>
      </c>
      <c r="FQ38" t="s">
        <v>1942</v>
      </c>
      <c r="FY38">
        <v>0</v>
      </c>
      <c r="HK38" t="s">
        <v>24</v>
      </c>
      <c r="HL38" t="s">
        <v>29</v>
      </c>
      <c r="HM38" t="s">
        <v>596</v>
      </c>
      <c r="HO38" t="s">
        <v>891</v>
      </c>
      <c r="HY38" t="s">
        <v>1943</v>
      </c>
      <c r="IE38" t="b">
        <v>0</v>
      </c>
      <c r="LL38" t="s">
        <v>1332</v>
      </c>
      <c r="NO38" t="s">
        <v>77</v>
      </c>
      <c r="RL38" t="s">
        <v>1945</v>
      </c>
      <c r="SO38">
        <v>1</v>
      </c>
      <c r="SR38" t="s">
        <v>1946</v>
      </c>
      <c r="TE38" t="s">
        <v>1947</v>
      </c>
      <c r="UI38" t="s">
        <v>1332</v>
      </c>
      <c r="WI38" t="s">
        <v>1332</v>
      </c>
      <c r="AAZ38" t="s">
        <v>1968</v>
      </c>
      <c r="ABC38" t="s">
        <v>2450</v>
      </c>
      <c r="ABF38" t="s">
        <v>1951</v>
      </c>
      <c r="ABH38" t="s">
        <v>1930</v>
      </c>
      <c r="ACD38" t="s">
        <v>1953</v>
      </c>
      <c r="ADD38" t="s">
        <v>1953</v>
      </c>
      <c r="ADE38" t="s">
        <v>1953</v>
      </c>
      <c r="ADK38" t="s">
        <v>1954</v>
      </c>
      <c r="AGL38">
        <v>0</v>
      </c>
      <c r="AGP38" s="2">
        <v>45935</v>
      </c>
      <c r="AGZ38" t="s">
        <v>1332</v>
      </c>
      <c r="AIR38" t="s">
        <v>1959</v>
      </c>
      <c r="AKB38" t="s">
        <v>1332</v>
      </c>
      <c r="AKC38" t="s">
        <v>1332</v>
      </c>
      <c r="AKD38" t="s">
        <v>1332</v>
      </c>
      <c r="AKE38" t="s">
        <v>1332</v>
      </c>
      <c r="AKM38" s="49">
        <v>45959.381931631942</v>
      </c>
      <c r="AKN38" t="s">
        <v>2451</v>
      </c>
      <c r="AKO38" t="s">
        <v>1961</v>
      </c>
      <c r="AKQ38" t="s">
        <v>2452</v>
      </c>
      <c r="AKR38" t="s">
        <v>2453</v>
      </c>
      <c r="AKS38" t="s">
        <v>2454</v>
      </c>
      <c r="AKT38" t="s">
        <v>2455</v>
      </c>
      <c r="AKU38" t="s">
        <v>2456</v>
      </c>
      <c r="AKV38" t="s">
        <v>2457</v>
      </c>
      <c r="AKW38" t="s">
        <v>2458</v>
      </c>
      <c r="ALS38" t="s">
        <v>1931</v>
      </c>
      <c r="ALT38" s="2">
        <v>45988.342361111114</v>
      </c>
    </row>
    <row r="39" spans="1:1008" x14ac:dyDescent="0.35">
      <c r="A39" t="s">
        <v>310</v>
      </c>
      <c r="B39" t="s">
        <v>2459</v>
      </c>
      <c r="C39">
        <v>311428</v>
      </c>
      <c r="D39" t="s">
        <v>1923</v>
      </c>
      <c r="E39" t="s">
        <v>1924</v>
      </c>
      <c r="F39" t="s">
        <v>1925</v>
      </c>
      <c r="G39" s="2">
        <v>45931</v>
      </c>
      <c r="H39" t="s">
        <v>1926</v>
      </c>
      <c r="I39" t="s">
        <v>1927</v>
      </c>
      <c r="J39" t="s">
        <v>1928</v>
      </c>
      <c r="K39" t="s">
        <v>1929</v>
      </c>
      <c r="N39" t="s">
        <v>1974</v>
      </c>
      <c r="O39" t="s">
        <v>1931</v>
      </c>
      <c r="P39" t="s">
        <v>2460</v>
      </c>
      <c r="Q39" t="s">
        <v>2461</v>
      </c>
      <c r="R39" t="s">
        <v>2435</v>
      </c>
      <c r="S39" t="s">
        <v>2436</v>
      </c>
      <c r="T39" t="s">
        <v>2435</v>
      </c>
      <c r="U39" t="s">
        <v>2436</v>
      </c>
      <c r="V39" s="2">
        <v>45926.642361111109</v>
      </c>
      <c r="W39" s="2">
        <v>45931.561111111114</v>
      </c>
      <c r="Y39" s="2">
        <v>45931.561111111114</v>
      </c>
      <c r="AE39" t="s">
        <v>2437</v>
      </c>
      <c r="AI39" t="s">
        <v>1987</v>
      </c>
      <c r="AJ39" t="s">
        <v>2435</v>
      </c>
      <c r="AQ39" t="s">
        <v>1990</v>
      </c>
      <c r="AR39" t="s">
        <v>2436</v>
      </c>
      <c r="BF39" t="s">
        <v>1938</v>
      </c>
      <c r="BR39" t="s">
        <v>2462</v>
      </c>
      <c r="BS39" t="s">
        <v>2463</v>
      </c>
      <c r="CV39" t="b">
        <v>1</v>
      </c>
      <c r="DR39" t="s">
        <v>2464</v>
      </c>
      <c r="EH39" t="s">
        <v>1940</v>
      </c>
      <c r="EQ39" t="s">
        <v>1941</v>
      </c>
      <c r="EW39" t="b">
        <v>1</v>
      </c>
      <c r="FA39" t="s">
        <v>1333</v>
      </c>
      <c r="FB39" t="s">
        <v>1332</v>
      </c>
      <c r="FQ39" t="s">
        <v>1942</v>
      </c>
      <c r="FY39">
        <v>0</v>
      </c>
      <c r="HK39" t="s">
        <v>596</v>
      </c>
      <c r="HO39" t="s">
        <v>79</v>
      </c>
      <c r="HY39" t="s">
        <v>1943</v>
      </c>
      <c r="IE39" t="b">
        <v>0</v>
      </c>
      <c r="LL39" t="s">
        <v>1332</v>
      </c>
      <c r="NL39" s="2">
        <v>45926</v>
      </c>
      <c r="NO39" t="s">
        <v>77</v>
      </c>
      <c r="OZ39" s="2">
        <v>45930</v>
      </c>
      <c r="RL39" t="s">
        <v>1945</v>
      </c>
      <c r="SO39">
        <v>1</v>
      </c>
      <c r="SR39" t="s">
        <v>1946</v>
      </c>
      <c r="TE39" t="s">
        <v>1947</v>
      </c>
      <c r="UI39" t="s">
        <v>1332</v>
      </c>
      <c r="WI39" t="s">
        <v>1332</v>
      </c>
      <c r="AAZ39" t="s">
        <v>1968</v>
      </c>
      <c r="ABA39" t="s">
        <v>2465</v>
      </c>
      <c r="ABC39" t="s">
        <v>2466</v>
      </c>
      <c r="ABF39" t="s">
        <v>1951</v>
      </c>
      <c r="ABH39" t="s">
        <v>1971</v>
      </c>
      <c r="ACD39" t="s">
        <v>1953</v>
      </c>
      <c r="ADD39" t="s">
        <v>1953</v>
      </c>
      <c r="ADE39" t="s">
        <v>1953</v>
      </c>
      <c r="ADK39" t="s">
        <v>1954</v>
      </c>
      <c r="AEU39" t="s">
        <v>1987</v>
      </c>
      <c r="AEV39" t="s">
        <v>2435</v>
      </c>
      <c r="AFB39" t="s">
        <v>1990</v>
      </c>
      <c r="AFC39" t="s">
        <v>2436</v>
      </c>
      <c r="AGL39">
        <v>2</v>
      </c>
      <c r="AGZ39" t="s">
        <v>1332</v>
      </c>
      <c r="AIR39" t="s">
        <v>1959</v>
      </c>
      <c r="AKB39" t="s">
        <v>1332</v>
      </c>
      <c r="AKC39" t="s">
        <v>1332</v>
      </c>
      <c r="AKD39" t="s">
        <v>1332</v>
      </c>
      <c r="AKE39" t="s">
        <v>1332</v>
      </c>
      <c r="AKM39" s="49">
        <v>45926.825939872688</v>
      </c>
      <c r="AKN39" t="s">
        <v>2467</v>
      </c>
      <c r="AKO39" t="s">
        <v>1961</v>
      </c>
      <c r="AKQ39" t="s">
        <v>2468</v>
      </c>
      <c r="AKR39" t="s">
        <v>2469</v>
      </c>
      <c r="ALS39" t="s">
        <v>1931</v>
      </c>
      <c r="ALT39" s="2">
        <v>45931.561111111114</v>
      </c>
    </row>
    <row r="40" spans="1:1008" x14ac:dyDescent="0.35">
      <c r="A40" t="s">
        <v>2470</v>
      </c>
      <c r="B40" t="s">
        <v>2471</v>
      </c>
      <c r="C40">
        <v>284885</v>
      </c>
      <c r="D40" t="s">
        <v>1923</v>
      </c>
      <c r="E40" t="s">
        <v>1924</v>
      </c>
      <c r="F40" t="s">
        <v>1925</v>
      </c>
      <c r="G40" s="2">
        <v>45929</v>
      </c>
      <c r="H40" t="s">
        <v>1926</v>
      </c>
      <c r="I40" t="s">
        <v>1927</v>
      </c>
      <c r="J40" t="s">
        <v>1928</v>
      </c>
      <c r="K40" t="s">
        <v>1929</v>
      </c>
      <c r="N40" t="s">
        <v>1930</v>
      </c>
      <c r="O40" t="s">
        <v>1931</v>
      </c>
      <c r="P40" t="s">
        <v>2015</v>
      </c>
      <c r="Q40" t="s">
        <v>2018</v>
      </c>
      <c r="R40" t="s">
        <v>2015</v>
      </c>
      <c r="S40" t="s">
        <v>2018</v>
      </c>
      <c r="T40" t="s">
        <v>2015</v>
      </c>
      <c r="U40" t="s">
        <v>2018</v>
      </c>
      <c r="V40" s="2">
        <v>45841.479166666664</v>
      </c>
      <c r="W40" s="2">
        <v>45929.330555555556</v>
      </c>
      <c r="Y40" s="2">
        <v>45929.329861111109</v>
      </c>
      <c r="AG40" t="s">
        <v>2472</v>
      </c>
      <c r="AI40" t="s">
        <v>2015</v>
      </c>
      <c r="AJ40" t="s">
        <v>2047</v>
      </c>
      <c r="AK40" t="s">
        <v>1987</v>
      </c>
      <c r="AL40" t="s">
        <v>2016</v>
      </c>
      <c r="AQ40" t="s">
        <v>2018</v>
      </c>
      <c r="AR40" t="s">
        <v>2048</v>
      </c>
      <c r="AS40" t="s">
        <v>1990</v>
      </c>
      <c r="AT40" t="s">
        <v>2019</v>
      </c>
      <c r="BF40" t="s">
        <v>1938</v>
      </c>
      <c r="BR40" t="s">
        <v>2473</v>
      </c>
      <c r="BS40" t="s">
        <v>2474</v>
      </c>
      <c r="BT40" t="s">
        <v>2475</v>
      </c>
      <c r="BU40" t="s">
        <v>2476</v>
      </c>
      <c r="CV40" t="b">
        <v>1</v>
      </c>
      <c r="DR40" t="s">
        <v>2477</v>
      </c>
      <c r="EH40" t="s">
        <v>1940</v>
      </c>
      <c r="EQ40" t="s">
        <v>1941</v>
      </c>
      <c r="EW40" t="b">
        <v>1</v>
      </c>
      <c r="FA40" t="s">
        <v>1333</v>
      </c>
      <c r="FB40" t="s">
        <v>1332</v>
      </c>
      <c r="FQ40" t="s">
        <v>1942</v>
      </c>
      <c r="FY40">
        <v>0</v>
      </c>
      <c r="HK40" t="s">
        <v>42</v>
      </c>
      <c r="HO40" t="s">
        <v>2253</v>
      </c>
      <c r="HP40" t="s">
        <v>2254</v>
      </c>
      <c r="HY40" t="s">
        <v>1943</v>
      </c>
      <c r="IE40" t="b">
        <v>0</v>
      </c>
      <c r="LL40" t="s">
        <v>1332</v>
      </c>
      <c r="NL40" s="2">
        <v>45863</v>
      </c>
      <c r="NO40" t="s">
        <v>77</v>
      </c>
      <c r="OT40" t="s">
        <v>2024</v>
      </c>
      <c r="RL40" t="s">
        <v>1945</v>
      </c>
      <c r="SO40">
        <v>1</v>
      </c>
      <c r="SR40" t="s">
        <v>1946</v>
      </c>
      <c r="TE40" t="s">
        <v>1947</v>
      </c>
      <c r="UI40" t="s">
        <v>1332</v>
      </c>
      <c r="WI40" t="s">
        <v>1332</v>
      </c>
      <c r="AAQ40" t="s">
        <v>295</v>
      </c>
      <c r="AAZ40" t="s">
        <v>2196</v>
      </c>
      <c r="ABA40" t="s">
        <v>2478</v>
      </c>
      <c r="ABC40" t="s">
        <v>2479</v>
      </c>
      <c r="ABF40" t="s">
        <v>1951</v>
      </c>
      <c r="ABH40" t="s">
        <v>1930</v>
      </c>
      <c r="ACD40" t="s">
        <v>1953</v>
      </c>
      <c r="ADD40" t="s">
        <v>1953</v>
      </c>
      <c r="ADE40" t="s">
        <v>1953</v>
      </c>
      <c r="ADK40" t="s">
        <v>1954</v>
      </c>
      <c r="AEU40" t="s">
        <v>2047</v>
      </c>
      <c r="AEV40" t="s">
        <v>1987</v>
      </c>
      <c r="AEW40" t="s">
        <v>2016</v>
      </c>
      <c r="AFB40" t="s">
        <v>2048</v>
      </c>
      <c r="AFC40" t="s">
        <v>1990</v>
      </c>
      <c r="AFD40" t="s">
        <v>2019</v>
      </c>
      <c r="AGL40">
        <v>4</v>
      </c>
      <c r="AGP40" s="2">
        <v>45929</v>
      </c>
      <c r="AGZ40" t="s">
        <v>1332</v>
      </c>
      <c r="AIR40" t="s">
        <v>1959</v>
      </c>
      <c r="AKM40" s="49">
        <v>45922.775105347224</v>
      </c>
      <c r="AKN40" t="s">
        <v>2480</v>
      </c>
      <c r="AKO40" t="s">
        <v>1961</v>
      </c>
      <c r="AKQ40" t="s">
        <v>2481</v>
      </c>
      <c r="AKR40" t="s">
        <v>2482</v>
      </c>
      <c r="AKS40" t="s">
        <v>2483</v>
      </c>
      <c r="AKT40" t="s">
        <v>2484</v>
      </c>
      <c r="AKU40" t="s">
        <v>2485</v>
      </c>
      <c r="AKV40" t="s">
        <v>2486</v>
      </c>
      <c r="ALS40" t="s">
        <v>1931</v>
      </c>
      <c r="ALT40" s="2">
        <v>45929.329861111109</v>
      </c>
    </row>
    <row r="41" spans="1:1008" x14ac:dyDescent="0.35">
      <c r="A41" t="s">
        <v>2487</v>
      </c>
      <c r="B41" t="s">
        <v>2488</v>
      </c>
      <c r="C41">
        <v>291477</v>
      </c>
      <c r="D41" t="s">
        <v>1923</v>
      </c>
      <c r="E41" t="s">
        <v>1924</v>
      </c>
      <c r="F41" t="s">
        <v>1925</v>
      </c>
      <c r="G41" s="2">
        <v>45924</v>
      </c>
      <c r="H41" t="s">
        <v>1926</v>
      </c>
      <c r="I41" t="s">
        <v>1927</v>
      </c>
      <c r="J41" t="s">
        <v>1928</v>
      </c>
      <c r="K41" t="s">
        <v>1929</v>
      </c>
      <c r="N41" t="s">
        <v>1930</v>
      </c>
      <c r="O41" t="s">
        <v>1931</v>
      </c>
      <c r="P41" t="s">
        <v>2014</v>
      </c>
      <c r="Q41" t="s">
        <v>2017</v>
      </c>
      <c r="R41" t="s">
        <v>2016</v>
      </c>
      <c r="S41" t="s">
        <v>2019</v>
      </c>
      <c r="T41" t="s">
        <v>2016</v>
      </c>
      <c r="U41" t="s">
        <v>2019</v>
      </c>
      <c r="V41" s="2">
        <v>45861.612500000003</v>
      </c>
      <c r="W41" s="2">
        <v>45924.410416666666</v>
      </c>
      <c r="X41" s="2">
        <v>45978.51458333333</v>
      </c>
      <c r="Y41" s="2">
        <v>45924.410416666666</v>
      </c>
      <c r="AE41" t="s">
        <v>2382</v>
      </c>
      <c r="AG41" t="s">
        <v>2489</v>
      </c>
      <c r="AI41" t="s">
        <v>2016</v>
      </c>
      <c r="AQ41" t="s">
        <v>2019</v>
      </c>
      <c r="BF41" t="s">
        <v>1938</v>
      </c>
      <c r="CV41" t="b">
        <v>1</v>
      </c>
      <c r="DR41" t="s">
        <v>2490</v>
      </c>
      <c r="EH41" t="s">
        <v>1940</v>
      </c>
      <c r="EQ41" t="s">
        <v>1941</v>
      </c>
      <c r="EW41" t="b">
        <v>1</v>
      </c>
      <c r="FA41" t="s">
        <v>1333</v>
      </c>
      <c r="FB41" t="s">
        <v>1332</v>
      </c>
      <c r="FQ41" t="s">
        <v>1942</v>
      </c>
      <c r="FY41">
        <v>0</v>
      </c>
      <c r="HK41" t="s">
        <v>77</v>
      </c>
      <c r="HO41" t="s">
        <v>35</v>
      </c>
      <c r="HY41" t="s">
        <v>1943</v>
      </c>
      <c r="IE41" t="b">
        <v>0</v>
      </c>
      <c r="LL41" t="s">
        <v>1332</v>
      </c>
      <c r="NO41" t="s">
        <v>77</v>
      </c>
      <c r="RL41" t="s">
        <v>1945</v>
      </c>
      <c r="SO41">
        <v>1</v>
      </c>
      <c r="SR41" t="s">
        <v>1946</v>
      </c>
      <c r="TE41" t="s">
        <v>1947</v>
      </c>
      <c r="UI41" t="s">
        <v>1332</v>
      </c>
      <c r="WI41" t="s">
        <v>1332</v>
      </c>
      <c r="AAQ41" t="s">
        <v>38</v>
      </c>
      <c r="AAZ41" t="s">
        <v>2196</v>
      </c>
      <c r="ABC41" t="s">
        <v>2491</v>
      </c>
      <c r="ABF41" t="s">
        <v>1951</v>
      </c>
      <c r="ABH41" t="s">
        <v>1952</v>
      </c>
      <c r="ACD41" t="s">
        <v>1953</v>
      </c>
      <c r="ADD41" t="s">
        <v>1953</v>
      </c>
      <c r="ADE41" t="s">
        <v>1953</v>
      </c>
      <c r="ADK41" t="s">
        <v>1954</v>
      </c>
      <c r="AGL41">
        <v>0</v>
      </c>
      <c r="AGZ41" t="s">
        <v>1332</v>
      </c>
      <c r="AIR41" t="s">
        <v>1959</v>
      </c>
      <c r="AKN41" t="s">
        <v>2492</v>
      </c>
      <c r="AKO41" t="s">
        <v>1961</v>
      </c>
      <c r="ALS41" t="s">
        <v>1931</v>
      </c>
      <c r="ALT41" s="2">
        <v>45924.410416666666</v>
      </c>
    </row>
    <row r="42" spans="1:1008" x14ac:dyDescent="0.35">
      <c r="A42" t="s">
        <v>2493</v>
      </c>
      <c r="B42" t="s">
        <v>2494</v>
      </c>
      <c r="C42">
        <v>310086</v>
      </c>
      <c r="D42" t="s">
        <v>1923</v>
      </c>
      <c r="E42" t="s">
        <v>1924</v>
      </c>
      <c r="F42" t="s">
        <v>1925</v>
      </c>
      <c r="G42" s="2">
        <v>45923</v>
      </c>
      <c r="H42" t="s">
        <v>1926</v>
      </c>
      <c r="I42" t="s">
        <v>1927</v>
      </c>
      <c r="J42" t="s">
        <v>1928</v>
      </c>
      <c r="K42" t="s">
        <v>1929</v>
      </c>
      <c r="N42" t="s">
        <v>1930</v>
      </c>
      <c r="O42" t="s">
        <v>1931</v>
      </c>
      <c r="P42" t="s">
        <v>2118</v>
      </c>
      <c r="Q42" t="s">
        <v>2120</v>
      </c>
      <c r="R42" t="s">
        <v>2118</v>
      </c>
      <c r="S42" t="s">
        <v>2120</v>
      </c>
      <c r="T42" t="s">
        <v>2118</v>
      </c>
      <c r="U42" t="s">
        <v>2120</v>
      </c>
      <c r="V42" s="2">
        <v>45923.082638888889</v>
      </c>
      <c r="W42" s="2">
        <v>45923.083333333336</v>
      </c>
      <c r="X42" s="2">
        <v>45978.496527777781</v>
      </c>
      <c r="Y42" s="2">
        <v>45923.082638888889</v>
      </c>
      <c r="AE42" t="s">
        <v>1934</v>
      </c>
      <c r="AG42" t="s">
        <v>2495</v>
      </c>
      <c r="AI42" t="s">
        <v>2118</v>
      </c>
      <c r="AQ42" t="s">
        <v>2120</v>
      </c>
      <c r="BF42" t="s">
        <v>1938</v>
      </c>
      <c r="CV42" t="b">
        <v>1</v>
      </c>
      <c r="DR42" t="s">
        <v>2496</v>
      </c>
      <c r="EH42" t="s">
        <v>1940</v>
      </c>
      <c r="EQ42" t="s">
        <v>1941</v>
      </c>
      <c r="EW42" t="b">
        <v>1</v>
      </c>
      <c r="FA42" t="s">
        <v>1333</v>
      </c>
      <c r="FB42" t="s">
        <v>1332</v>
      </c>
      <c r="FQ42" t="s">
        <v>1942</v>
      </c>
      <c r="FY42">
        <v>0</v>
      </c>
      <c r="HK42" t="s">
        <v>150</v>
      </c>
      <c r="HO42" t="s">
        <v>2356</v>
      </c>
      <c r="HY42" t="s">
        <v>1943</v>
      </c>
      <c r="IE42" t="b">
        <v>0</v>
      </c>
      <c r="JX42" t="s">
        <v>2497</v>
      </c>
      <c r="LL42" t="s">
        <v>1332</v>
      </c>
      <c r="NO42" t="s">
        <v>77</v>
      </c>
      <c r="RL42" t="s">
        <v>1945</v>
      </c>
      <c r="SO42">
        <v>1</v>
      </c>
      <c r="SR42" t="s">
        <v>1946</v>
      </c>
      <c r="TE42" t="s">
        <v>1947</v>
      </c>
      <c r="UI42" t="s">
        <v>1332</v>
      </c>
      <c r="WI42" t="s">
        <v>1332</v>
      </c>
      <c r="AAZ42" t="s">
        <v>1948</v>
      </c>
      <c r="ABC42" t="s">
        <v>2498</v>
      </c>
      <c r="ABF42" t="s">
        <v>1951</v>
      </c>
      <c r="ABH42" t="s">
        <v>2116</v>
      </c>
      <c r="ACD42" t="s">
        <v>1953</v>
      </c>
      <c r="ADD42" t="s">
        <v>1953</v>
      </c>
      <c r="ADE42" t="s">
        <v>1953</v>
      </c>
      <c r="ADK42" t="s">
        <v>1954</v>
      </c>
      <c r="AEU42" t="s">
        <v>2118</v>
      </c>
      <c r="AFB42" t="s">
        <v>2120</v>
      </c>
      <c r="AGL42">
        <v>0</v>
      </c>
      <c r="AGZ42" t="s">
        <v>1332</v>
      </c>
      <c r="AIR42" t="s">
        <v>1959</v>
      </c>
      <c r="AKB42" t="s">
        <v>1332</v>
      </c>
      <c r="AKC42" t="s">
        <v>1332</v>
      </c>
      <c r="AKD42" t="s">
        <v>1332</v>
      </c>
      <c r="AKE42" t="s">
        <v>1332</v>
      </c>
      <c r="AKN42" t="s">
        <v>2499</v>
      </c>
      <c r="AKO42" t="s">
        <v>1961</v>
      </c>
      <c r="AKQ42" t="s">
        <v>2500</v>
      </c>
      <c r="ALS42" t="s">
        <v>1931</v>
      </c>
      <c r="ALT42" s="2">
        <v>45923.083333333336</v>
      </c>
    </row>
    <row r="43" spans="1:1008" x14ac:dyDescent="0.35">
      <c r="A43" t="s">
        <v>316</v>
      </c>
      <c r="B43" t="s">
        <v>317</v>
      </c>
      <c r="C43">
        <v>261372</v>
      </c>
      <c r="D43" t="s">
        <v>1923</v>
      </c>
      <c r="E43" t="s">
        <v>1924</v>
      </c>
      <c r="F43" t="s">
        <v>1925</v>
      </c>
      <c r="G43" s="2">
        <v>45923</v>
      </c>
      <c r="H43" t="s">
        <v>1926</v>
      </c>
      <c r="I43" t="s">
        <v>1927</v>
      </c>
      <c r="J43" t="s">
        <v>1928</v>
      </c>
      <c r="K43" t="s">
        <v>1929</v>
      </c>
      <c r="N43" t="s">
        <v>1930</v>
      </c>
      <c r="O43" t="s">
        <v>1931</v>
      </c>
      <c r="P43" t="s">
        <v>2262</v>
      </c>
      <c r="Q43" t="s">
        <v>2263</v>
      </c>
      <c r="R43" t="s">
        <v>2262</v>
      </c>
      <c r="S43" t="s">
        <v>2263</v>
      </c>
      <c r="T43" t="s">
        <v>2262</v>
      </c>
      <c r="U43" t="s">
        <v>2263</v>
      </c>
      <c r="V43" s="2">
        <v>45771.679861111108</v>
      </c>
      <c r="W43" s="2">
        <v>45924.509027777778</v>
      </c>
      <c r="Y43" s="2">
        <v>45924.509027777778</v>
      </c>
      <c r="AG43" t="s">
        <v>2501</v>
      </c>
      <c r="AI43" t="s">
        <v>2117</v>
      </c>
      <c r="AJ43" t="s">
        <v>2262</v>
      </c>
      <c r="AQ43" t="s">
        <v>2119</v>
      </c>
      <c r="AR43" t="s">
        <v>2263</v>
      </c>
      <c r="BF43" t="s">
        <v>1938</v>
      </c>
      <c r="CV43" t="b">
        <v>1</v>
      </c>
      <c r="DR43" t="s">
        <v>2502</v>
      </c>
      <c r="EH43" t="s">
        <v>1940</v>
      </c>
      <c r="EQ43" t="s">
        <v>1941</v>
      </c>
      <c r="EW43" t="b">
        <v>1</v>
      </c>
      <c r="FA43" t="s">
        <v>1333</v>
      </c>
      <c r="FB43" t="s">
        <v>1332</v>
      </c>
      <c r="FQ43" t="s">
        <v>1942</v>
      </c>
      <c r="FY43">
        <v>0</v>
      </c>
      <c r="HK43" t="s">
        <v>39</v>
      </c>
      <c r="HO43" t="s">
        <v>216</v>
      </c>
      <c r="HY43" t="s">
        <v>1943</v>
      </c>
      <c r="IE43" t="b">
        <v>0</v>
      </c>
      <c r="LL43" t="s">
        <v>1332</v>
      </c>
      <c r="NL43" s="2">
        <v>45915</v>
      </c>
      <c r="NO43" t="s">
        <v>77</v>
      </c>
      <c r="RL43" t="s">
        <v>1945</v>
      </c>
      <c r="SO43">
        <v>1</v>
      </c>
      <c r="SR43" t="s">
        <v>1946</v>
      </c>
      <c r="TE43" t="s">
        <v>1947</v>
      </c>
      <c r="UI43" t="s">
        <v>1332</v>
      </c>
      <c r="WI43" t="s">
        <v>1332</v>
      </c>
      <c r="AAZ43" t="s">
        <v>1948</v>
      </c>
      <c r="ABC43" t="s">
        <v>2503</v>
      </c>
      <c r="ABF43" t="s">
        <v>1951</v>
      </c>
      <c r="ABH43" t="s">
        <v>1952</v>
      </c>
      <c r="ACD43" t="s">
        <v>1953</v>
      </c>
      <c r="ADD43" t="s">
        <v>1953</v>
      </c>
      <c r="ADE43" t="s">
        <v>1953</v>
      </c>
      <c r="ADK43" t="s">
        <v>1954</v>
      </c>
      <c r="AGL43">
        <v>0</v>
      </c>
      <c r="AGZ43" t="s">
        <v>1332</v>
      </c>
      <c r="AIH43" t="s">
        <v>2267</v>
      </c>
      <c r="AIK43" t="s">
        <v>2268</v>
      </c>
      <c r="AIR43" t="s">
        <v>1959</v>
      </c>
      <c r="AKM43" s="49">
        <v>45778.762804999998</v>
      </c>
      <c r="AKN43" t="s">
        <v>2504</v>
      </c>
      <c r="AKO43" t="s">
        <v>1961</v>
      </c>
      <c r="AKQ43" t="s">
        <v>2505</v>
      </c>
      <c r="AKR43" t="s">
        <v>2506</v>
      </c>
      <c r="ALS43" t="s">
        <v>1931</v>
      </c>
      <c r="ALT43" s="2">
        <v>45924.509027777778</v>
      </c>
    </row>
    <row r="44" spans="1:1008" x14ac:dyDescent="0.35">
      <c r="A44" t="s">
        <v>2507</v>
      </c>
      <c r="B44" t="s">
        <v>315</v>
      </c>
      <c r="C44">
        <v>261374</v>
      </c>
      <c r="D44" t="s">
        <v>1923</v>
      </c>
      <c r="E44" t="s">
        <v>1924</v>
      </c>
      <c r="F44" t="s">
        <v>1925</v>
      </c>
      <c r="G44" s="2">
        <v>45923</v>
      </c>
      <c r="H44" t="s">
        <v>1926</v>
      </c>
      <c r="I44" t="s">
        <v>1927</v>
      </c>
      <c r="J44" t="s">
        <v>1928</v>
      </c>
      <c r="K44" t="s">
        <v>1929</v>
      </c>
      <c r="N44" t="s">
        <v>1930</v>
      </c>
      <c r="O44" t="s">
        <v>1931</v>
      </c>
      <c r="P44" t="s">
        <v>2262</v>
      </c>
      <c r="Q44" t="s">
        <v>2263</v>
      </c>
      <c r="R44" t="s">
        <v>2262</v>
      </c>
      <c r="S44" t="s">
        <v>2263</v>
      </c>
      <c r="T44" t="s">
        <v>2262</v>
      </c>
      <c r="U44" t="s">
        <v>2263</v>
      </c>
      <c r="V44" s="2">
        <v>45771.68472222222</v>
      </c>
      <c r="W44" s="2">
        <v>45924.507638888892</v>
      </c>
      <c r="Y44" s="2">
        <v>45924.506944444445</v>
      </c>
      <c r="AG44" t="s">
        <v>2508</v>
      </c>
      <c r="AI44" t="s">
        <v>2117</v>
      </c>
      <c r="AJ44" t="s">
        <v>2262</v>
      </c>
      <c r="AQ44" t="s">
        <v>2119</v>
      </c>
      <c r="AR44" t="s">
        <v>2263</v>
      </c>
      <c r="BF44" t="s">
        <v>1938</v>
      </c>
      <c r="CV44" t="b">
        <v>1</v>
      </c>
      <c r="DR44" t="s">
        <v>2509</v>
      </c>
      <c r="EH44" t="s">
        <v>1940</v>
      </c>
      <c r="EQ44" t="s">
        <v>1941</v>
      </c>
      <c r="EW44" t="b">
        <v>1</v>
      </c>
      <c r="FA44" t="s">
        <v>1333</v>
      </c>
      <c r="FB44" t="s">
        <v>1332</v>
      </c>
      <c r="FQ44" t="s">
        <v>1942</v>
      </c>
      <c r="FY44">
        <v>0</v>
      </c>
      <c r="HK44" t="s">
        <v>39</v>
      </c>
      <c r="HO44" t="s">
        <v>216</v>
      </c>
      <c r="HY44" t="s">
        <v>1943</v>
      </c>
      <c r="IE44" t="b">
        <v>0</v>
      </c>
      <c r="LL44" t="s">
        <v>1332</v>
      </c>
      <c r="NL44" s="2">
        <v>45915</v>
      </c>
      <c r="NO44" t="s">
        <v>77</v>
      </c>
      <c r="RL44" t="s">
        <v>1945</v>
      </c>
      <c r="SO44">
        <v>1</v>
      </c>
      <c r="SR44" t="s">
        <v>1946</v>
      </c>
      <c r="TE44" t="s">
        <v>1947</v>
      </c>
      <c r="UI44" t="s">
        <v>1332</v>
      </c>
      <c r="WI44" t="s">
        <v>1332</v>
      </c>
      <c r="AAZ44" t="s">
        <v>1948</v>
      </c>
      <c r="ABC44" t="s">
        <v>2510</v>
      </c>
      <c r="ABF44" t="s">
        <v>1951</v>
      </c>
      <c r="ABH44" t="s">
        <v>1952</v>
      </c>
      <c r="ACD44" t="s">
        <v>1953</v>
      </c>
      <c r="ADD44" t="s">
        <v>1953</v>
      </c>
      <c r="ADE44" t="s">
        <v>1953</v>
      </c>
      <c r="ADK44" t="s">
        <v>1954</v>
      </c>
      <c r="AGL44">
        <v>0</v>
      </c>
      <c r="AGU44" t="s">
        <v>2511</v>
      </c>
      <c r="AGV44" t="s">
        <v>2512</v>
      </c>
      <c r="AGZ44" t="s">
        <v>1332</v>
      </c>
      <c r="AIH44" t="s">
        <v>2267</v>
      </c>
      <c r="AIK44" t="s">
        <v>2268</v>
      </c>
      <c r="AIR44" t="s">
        <v>1959</v>
      </c>
      <c r="AKM44" s="49">
        <v>45778.76374855324</v>
      </c>
      <c r="AKN44" t="s">
        <v>2513</v>
      </c>
      <c r="AKO44" t="s">
        <v>1961</v>
      </c>
      <c r="AKQ44" t="s">
        <v>2270</v>
      </c>
      <c r="AKR44" t="s">
        <v>2514</v>
      </c>
      <c r="ALS44" t="s">
        <v>1931</v>
      </c>
      <c r="ALT44" s="2">
        <v>45924.506944444445</v>
      </c>
    </row>
    <row r="45" spans="1:1008" x14ac:dyDescent="0.35">
      <c r="A45" t="s">
        <v>2515</v>
      </c>
      <c r="B45" t="s">
        <v>2516</v>
      </c>
      <c r="C45">
        <v>296758</v>
      </c>
      <c r="D45" t="s">
        <v>1923</v>
      </c>
      <c r="E45" t="s">
        <v>1924</v>
      </c>
      <c r="F45" t="s">
        <v>1925</v>
      </c>
      <c r="G45" s="2">
        <v>45922</v>
      </c>
      <c r="H45" t="s">
        <v>1926</v>
      </c>
      <c r="I45" t="s">
        <v>1927</v>
      </c>
      <c r="J45" t="s">
        <v>1928</v>
      </c>
      <c r="K45" t="s">
        <v>1929</v>
      </c>
      <c r="N45" t="s">
        <v>1930</v>
      </c>
      <c r="O45" t="s">
        <v>1931</v>
      </c>
      <c r="P45" t="s">
        <v>2015</v>
      </c>
      <c r="Q45" t="s">
        <v>2018</v>
      </c>
      <c r="R45" t="s">
        <v>2015</v>
      </c>
      <c r="S45" t="s">
        <v>2018</v>
      </c>
      <c r="T45" t="s">
        <v>2015</v>
      </c>
      <c r="U45" t="s">
        <v>2018</v>
      </c>
      <c r="V45" s="2">
        <v>45877.456250000003</v>
      </c>
      <c r="W45" s="2">
        <v>45938.388888888891</v>
      </c>
      <c r="Y45" s="2">
        <v>45922.677777777775</v>
      </c>
      <c r="AG45" t="s">
        <v>2517</v>
      </c>
      <c r="AI45" t="s">
        <v>2047</v>
      </c>
      <c r="AJ45" t="s">
        <v>1987</v>
      </c>
      <c r="AK45" t="s">
        <v>2016</v>
      </c>
      <c r="AQ45" t="s">
        <v>2048</v>
      </c>
      <c r="AR45" t="s">
        <v>1990</v>
      </c>
      <c r="AS45" t="s">
        <v>2019</v>
      </c>
      <c r="BF45" t="s">
        <v>1938</v>
      </c>
      <c r="BR45" t="s">
        <v>2518</v>
      </c>
      <c r="BS45" t="s">
        <v>2519</v>
      </c>
      <c r="BT45" t="s">
        <v>2520</v>
      </c>
      <c r="BU45" t="s">
        <v>2521</v>
      </c>
      <c r="CV45" t="b">
        <v>1</v>
      </c>
      <c r="DR45" t="s">
        <v>2522</v>
      </c>
      <c r="EH45" t="s">
        <v>1940</v>
      </c>
      <c r="EQ45" t="s">
        <v>1941</v>
      </c>
      <c r="EW45" t="b">
        <v>1</v>
      </c>
      <c r="FA45" t="s">
        <v>1333</v>
      </c>
      <c r="FB45" t="s">
        <v>1332</v>
      </c>
      <c r="FQ45" t="s">
        <v>1942</v>
      </c>
      <c r="FY45">
        <v>0</v>
      </c>
      <c r="HK45" t="s">
        <v>23</v>
      </c>
      <c r="HO45" t="s">
        <v>2253</v>
      </c>
      <c r="HP45" t="s">
        <v>2254</v>
      </c>
      <c r="HY45" t="s">
        <v>1943</v>
      </c>
      <c r="IE45" t="b">
        <v>0</v>
      </c>
      <c r="LL45" t="s">
        <v>1332</v>
      </c>
      <c r="NL45" s="2">
        <v>45875</v>
      </c>
      <c r="NO45" t="s">
        <v>77</v>
      </c>
      <c r="OT45" t="s">
        <v>2024</v>
      </c>
      <c r="RL45" t="s">
        <v>1945</v>
      </c>
      <c r="SO45">
        <v>1</v>
      </c>
      <c r="SR45" t="s">
        <v>1946</v>
      </c>
      <c r="TE45" t="s">
        <v>1947</v>
      </c>
      <c r="UI45" t="s">
        <v>1332</v>
      </c>
      <c r="WI45" t="s">
        <v>1332</v>
      </c>
      <c r="AAQ45" t="s">
        <v>318</v>
      </c>
      <c r="AAZ45" t="s">
        <v>2196</v>
      </c>
      <c r="ABA45" t="s">
        <v>2523</v>
      </c>
      <c r="ABC45" t="s">
        <v>2524</v>
      </c>
      <c r="ABF45" t="s">
        <v>1951</v>
      </c>
      <c r="ABH45" t="s">
        <v>1930</v>
      </c>
      <c r="ACD45" t="s">
        <v>1953</v>
      </c>
      <c r="ADD45" t="s">
        <v>1953</v>
      </c>
      <c r="ADE45" t="s">
        <v>1953</v>
      </c>
      <c r="ADK45" t="s">
        <v>1954</v>
      </c>
      <c r="AEU45" t="s">
        <v>2047</v>
      </c>
      <c r="AEV45" t="s">
        <v>1987</v>
      </c>
      <c r="AEW45" t="s">
        <v>2016</v>
      </c>
      <c r="AFB45" t="s">
        <v>2048</v>
      </c>
      <c r="AFC45" t="s">
        <v>1990</v>
      </c>
      <c r="AFD45" t="s">
        <v>2019</v>
      </c>
      <c r="AGL45">
        <v>4</v>
      </c>
      <c r="AGP45" s="2">
        <v>45922</v>
      </c>
      <c r="AGZ45" t="s">
        <v>1332</v>
      </c>
      <c r="AIR45" t="s">
        <v>1959</v>
      </c>
      <c r="AKM45" s="49">
        <v>45922.536945636573</v>
      </c>
      <c r="AKN45" t="s">
        <v>2525</v>
      </c>
      <c r="AKO45" t="s">
        <v>1961</v>
      </c>
      <c r="AKQ45" t="s">
        <v>2526</v>
      </c>
      <c r="AKR45" t="s">
        <v>2527</v>
      </c>
      <c r="AKS45" t="s">
        <v>2528</v>
      </c>
      <c r="AKT45" t="s">
        <v>2529</v>
      </c>
      <c r="AKU45" t="s">
        <v>2530</v>
      </c>
      <c r="ALS45" t="s">
        <v>1931</v>
      </c>
      <c r="ALT45" s="2">
        <v>45922.677777777775</v>
      </c>
    </row>
    <row r="46" spans="1:1008" x14ac:dyDescent="0.35">
      <c r="A46" t="s">
        <v>2531</v>
      </c>
      <c r="B46" t="s">
        <v>328</v>
      </c>
      <c r="C46">
        <v>248396</v>
      </c>
      <c r="D46" t="s">
        <v>1923</v>
      </c>
      <c r="E46" t="s">
        <v>1924</v>
      </c>
      <c r="F46" t="s">
        <v>1925</v>
      </c>
      <c r="G46" s="2">
        <v>45916</v>
      </c>
      <c r="H46" t="s">
        <v>1926</v>
      </c>
      <c r="I46" t="s">
        <v>1927</v>
      </c>
      <c r="J46" t="s">
        <v>1928</v>
      </c>
      <c r="K46" t="s">
        <v>1929</v>
      </c>
      <c r="N46" t="s">
        <v>2532</v>
      </c>
      <c r="O46" t="s">
        <v>1931</v>
      </c>
      <c r="P46" t="s">
        <v>2333</v>
      </c>
      <c r="Q46" t="s">
        <v>2334</v>
      </c>
      <c r="R46" t="s">
        <v>2533</v>
      </c>
      <c r="S46" t="s">
        <v>2534</v>
      </c>
      <c r="T46" t="s">
        <v>2533</v>
      </c>
      <c r="U46" t="s">
        <v>2534</v>
      </c>
      <c r="V46" s="2">
        <v>45714.237500000003</v>
      </c>
      <c r="W46" s="2">
        <v>45924.417361111111</v>
      </c>
      <c r="Y46" s="2">
        <v>45924.417361111111</v>
      </c>
      <c r="AG46" t="s">
        <v>2535</v>
      </c>
      <c r="AI46" t="s">
        <v>2533</v>
      </c>
      <c r="AJ46" t="s">
        <v>2015</v>
      </c>
      <c r="AK46" t="s">
        <v>1936</v>
      </c>
      <c r="AQ46" t="s">
        <v>2534</v>
      </c>
      <c r="AR46" t="s">
        <v>2018</v>
      </c>
      <c r="AS46" t="s">
        <v>1937</v>
      </c>
      <c r="BF46" t="s">
        <v>1938</v>
      </c>
      <c r="BR46" t="s">
        <v>2536</v>
      </c>
      <c r="BS46" t="s">
        <v>2537</v>
      </c>
      <c r="CV46" t="b">
        <v>1</v>
      </c>
      <c r="DR46" t="s">
        <v>2538</v>
      </c>
      <c r="EH46" t="s">
        <v>1940</v>
      </c>
      <c r="EQ46" t="s">
        <v>1941</v>
      </c>
      <c r="EW46" t="b">
        <v>1</v>
      </c>
      <c r="FA46" t="s">
        <v>1333</v>
      </c>
      <c r="FB46" t="s">
        <v>1332</v>
      </c>
      <c r="FQ46" t="s">
        <v>1942</v>
      </c>
      <c r="FY46">
        <v>0</v>
      </c>
      <c r="HK46" t="s">
        <v>29</v>
      </c>
      <c r="HO46" t="s">
        <v>221</v>
      </c>
      <c r="HY46" t="s">
        <v>1943</v>
      </c>
      <c r="IE46" t="b">
        <v>0</v>
      </c>
      <c r="LL46" t="s">
        <v>1332</v>
      </c>
      <c r="NL46" s="2">
        <v>45889</v>
      </c>
      <c r="NO46" t="s">
        <v>77</v>
      </c>
      <c r="RL46" t="s">
        <v>1945</v>
      </c>
      <c r="SO46">
        <v>1</v>
      </c>
      <c r="SR46" t="s">
        <v>1946</v>
      </c>
      <c r="TE46" t="s">
        <v>1947</v>
      </c>
      <c r="UI46" t="s">
        <v>1332</v>
      </c>
      <c r="WI46" t="s">
        <v>1332</v>
      </c>
      <c r="AAZ46" t="s">
        <v>29</v>
      </c>
      <c r="ABC46" t="s">
        <v>2539</v>
      </c>
      <c r="ABF46" t="s">
        <v>1951</v>
      </c>
      <c r="ABH46" t="s">
        <v>1971</v>
      </c>
      <c r="ACD46" t="s">
        <v>1953</v>
      </c>
      <c r="ADD46" t="s">
        <v>1953</v>
      </c>
      <c r="ADE46" t="s">
        <v>1953</v>
      </c>
      <c r="ADK46" t="s">
        <v>1954</v>
      </c>
      <c r="AEU46" t="s">
        <v>2015</v>
      </c>
      <c r="AEV46" t="s">
        <v>1987</v>
      </c>
      <c r="AEW46" t="s">
        <v>1936</v>
      </c>
      <c r="AFB46" t="s">
        <v>2018</v>
      </c>
      <c r="AFC46" t="s">
        <v>1990</v>
      </c>
      <c r="AFD46" t="s">
        <v>1937</v>
      </c>
      <c r="AGL46">
        <v>2</v>
      </c>
      <c r="AGP46" s="2">
        <v>45916</v>
      </c>
      <c r="AGZ46" t="s">
        <v>1332</v>
      </c>
      <c r="AHF46" t="s">
        <v>77</v>
      </c>
      <c r="AIJ46" t="s">
        <v>2373</v>
      </c>
      <c r="AIR46" t="s">
        <v>1959</v>
      </c>
      <c r="AKM46" s="49">
        <v>45912.811328715281</v>
      </c>
      <c r="AKN46" t="s">
        <v>2540</v>
      </c>
      <c r="AKO46" t="s">
        <v>1961</v>
      </c>
      <c r="AKQ46" t="s">
        <v>2541</v>
      </c>
      <c r="ALS46" t="s">
        <v>1931</v>
      </c>
      <c r="ALT46" s="2">
        <v>45924.417361111111</v>
      </c>
    </row>
    <row r="47" spans="1:1008" x14ac:dyDescent="0.35">
      <c r="A47" t="s">
        <v>2542</v>
      </c>
      <c r="B47" t="s">
        <v>335</v>
      </c>
      <c r="C47">
        <v>282003</v>
      </c>
      <c r="D47" t="s">
        <v>1923</v>
      </c>
      <c r="E47" t="s">
        <v>1924</v>
      </c>
      <c r="F47" t="s">
        <v>1925</v>
      </c>
      <c r="G47" s="2">
        <v>45916</v>
      </c>
      <c r="H47" t="s">
        <v>1926</v>
      </c>
      <c r="I47" t="s">
        <v>1927</v>
      </c>
      <c r="J47" t="s">
        <v>1928</v>
      </c>
      <c r="K47" t="s">
        <v>1929</v>
      </c>
      <c r="N47" t="s">
        <v>1974</v>
      </c>
      <c r="O47" t="s">
        <v>1931</v>
      </c>
      <c r="P47" t="s">
        <v>1936</v>
      </c>
      <c r="Q47" t="s">
        <v>1937</v>
      </c>
      <c r="R47" t="s">
        <v>1936</v>
      </c>
      <c r="S47" t="s">
        <v>1937</v>
      </c>
      <c r="T47" t="s">
        <v>1936</v>
      </c>
      <c r="U47" t="s">
        <v>1937</v>
      </c>
      <c r="V47" s="2">
        <v>45838.395138888889</v>
      </c>
      <c r="W47" s="2">
        <v>45916.663194444445</v>
      </c>
      <c r="Y47" s="2">
        <v>45916.662499999999</v>
      </c>
      <c r="AG47" t="s">
        <v>2543</v>
      </c>
      <c r="AI47" t="s">
        <v>2015</v>
      </c>
      <c r="AJ47" t="s">
        <v>1987</v>
      </c>
      <c r="AK47" t="s">
        <v>1936</v>
      </c>
      <c r="AQ47" t="s">
        <v>2018</v>
      </c>
      <c r="AR47" t="s">
        <v>1990</v>
      </c>
      <c r="AS47" t="s">
        <v>1937</v>
      </c>
      <c r="BF47" t="s">
        <v>1938</v>
      </c>
      <c r="CV47" t="b">
        <v>1</v>
      </c>
      <c r="DR47" t="s">
        <v>2544</v>
      </c>
      <c r="EH47" t="s">
        <v>1940</v>
      </c>
      <c r="EQ47" t="s">
        <v>1941</v>
      </c>
      <c r="EW47" t="b">
        <v>1</v>
      </c>
      <c r="FA47" t="s">
        <v>1333</v>
      </c>
      <c r="FB47" t="s">
        <v>1332</v>
      </c>
      <c r="FQ47" t="s">
        <v>1942</v>
      </c>
      <c r="FY47">
        <v>0</v>
      </c>
      <c r="HK47" t="s">
        <v>29</v>
      </c>
      <c r="HO47" t="s">
        <v>374</v>
      </c>
      <c r="HY47" t="s">
        <v>1943</v>
      </c>
      <c r="IE47" t="b">
        <v>0</v>
      </c>
      <c r="LL47" t="s">
        <v>1332</v>
      </c>
      <c r="NL47" s="2">
        <v>45870</v>
      </c>
      <c r="NO47" t="s">
        <v>77</v>
      </c>
      <c r="OZ47" s="2">
        <v>45916</v>
      </c>
      <c r="RL47" t="s">
        <v>1945</v>
      </c>
      <c r="SO47">
        <v>1</v>
      </c>
      <c r="SR47" t="s">
        <v>1946</v>
      </c>
      <c r="TE47" t="s">
        <v>1947</v>
      </c>
      <c r="UI47" t="s">
        <v>1332</v>
      </c>
      <c r="WI47" t="s">
        <v>1332</v>
      </c>
      <c r="AAZ47" t="s">
        <v>29</v>
      </c>
      <c r="ABC47" t="s">
        <v>2545</v>
      </c>
      <c r="ABF47" t="s">
        <v>1951</v>
      </c>
      <c r="ABH47" t="s">
        <v>1952</v>
      </c>
      <c r="ACD47" t="s">
        <v>1953</v>
      </c>
      <c r="ADD47" t="s">
        <v>1953</v>
      </c>
      <c r="ADE47" t="s">
        <v>1953</v>
      </c>
      <c r="ADK47" t="s">
        <v>1954</v>
      </c>
      <c r="AEU47" t="s">
        <v>2015</v>
      </c>
      <c r="AEV47" t="s">
        <v>1987</v>
      </c>
      <c r="AEW47" t="s">
        <v>2333</v>
      </c>
      <c r="AFB47" t="s">
        <v>2018</v>
      </c>
      <c r="AFC47" t="s">
        <v>1990</v>
      </c>
      <c r="AFD47" t="s">
        <v>2334</v>
      </c>
      <c r="AGL47">
        <v>0</v>
      </c>
      <c r="AGZ47" t="s">
        <v>1332</v>
      </c>
      <c r="AIR47" t="s">
        <v>1959</v>
      </c>
      <c r="AKM47" s="49">
        <v>45916.830366215276</v>
      </c>
      <c r="AKN47" t="s">
        <v>2546</v>
      </c>
      <c r="AKO47" t="s">
        <v>1961</v>
      </c>
      <c r="AKQ47" t="s">
        <v>2547</v>
      </c>
      <c r="ALS47" t="s">
        <v>1931</v>
      </c>
      <c r="ALT47" s="2">
        <v>45916.662499999999</v>
      </c>
    </row>
    <row r="48" spans="1:1008" x14ac:dyDescent="0.35">
      <c r="A48" t="s">
        <v>2548</v>
      </c>
      <c r="B48" t="s">
        <v>2549</v>
      </c>
      <c r="C48">
        <v>199119</v>
      </c>
      <c r="D48" t="s">
        <v>1923</v>
      </c>
      <c r="E48" t="s">
        <v>1924</v>
      </c>
      <c r="F48" t="s">
        <v>1925</v>
      </c>
      <c r="G48" s="2">
        <v>45915</v>
      </c>
      <c r="H48" t="s">
        <v>1926</v>
      </c>
      <c r="I48" t="s">
        <v>1927</v>
      </c>
      <c r="J48" t="s">
        <v>1928</v>
      </c>
      <c r="K48" t="s">
        <v>1929</v>
      </c>
      <c r="N48" t="s">
        <v>2532</v>
      </c>
      <c r="O48" t="s">
        <v>1931</v>
      </c>
      <c r="P48" t="s">
        <v>2550</v>
      </c>
      <c r="Q48" t="s">
        <v>2551</v>
      </c>
      <c r="R48" t="s">
        <v>2550</v>
      </c>
      <c r="S48" t="s">
        <v>2551</v>
      </c>
      <c r="T48" t="s">
        <v>2550</v>
      </c>
      <c r="U48" t="s">
        <v>2551</v>
      </c>
      <c r="V48" s="2">
        <v>45491.609722222223</v>
      </c>
      <c r="W48" s="2">
        <v>45940.443749999999</v>
      </c>
      <c r="Y48" s="2">
        <v>45915.381944444445</v>
      </c>
      <c r="AG48" t="s">
        <v>2552</v>
      </c>
      <c r="AI48" t="s">
        <v>2553</v>
      </c>
      <c r="AJ48" t="s">
        <v>2047</v>
      </c>
      <c r="AK48" t="s">
        <v>1987</v>
      </c>
      <c r="AL48" t="s">
        <v>2016</v>
      </c>
      <c r="AM48" t="s">
        <v>1988</v>
      </c>
      <c r="AN48" t="s">
        <v>2550</v>
      </c>
      <c r="AO48" t="s">
        <v>1936</v>
      </c>
      <c r="AQ48" t="s">
        <v>2554</v>
      </c>
      <c r="AR48" t="s">
        <v>2048</v>
      </c>
      <c r="AS48" t="s">
        <v>1990</v>
      </c>
      <c r="AT48" t="s">
        <v>2019</v>
      </c>
      <c r="AU48" t="s">
        <v>1991</v>
      </c>
      <c r="AV48" t="s">
        <v>2551</v>
      </c>
      <c r="AW48" t="s">
        <v>1937</v>
      </c>
      <c r="BF48" t="s">
        <v>1938</v>
      </c>
      <c r="BR48" t="s">
        <v>2555</v>
      </c>
      <c r="BS48" t="s">
        <v>2556</v>
      </c>
      <c r="BT48" t="s">
        <v>2557</v>
      </c>
      <c r="BU48" t="s">
        <v>2558</v>
      </c>
      <c r="CT48" t="s">
        <v>2559</v>
      </c>
      <c r="DR48" t="s">
        <v>2560</v>
      </c>
      <c r="EH48" t="s">
        <v>1940</v>
      </c>
      <c r="EQ48" t="s">
        <v>1941</v>
      </c>
      <c r="FA48" t="s">
        <v>1333</v>
      </c>
      <c r="FB48" t="s">
        <v>1332</v>
      </c>
      <c r="FQ48" t="s">
        <v>1942</v>
      </c>
      <c r="FY48">
        <v>0</v>
      </c>
      <c r="HK48" t="s">
        <v>19</v>
      </c>
      <c r="HL48" t="s">
        <v>43</v>
      </c>
      <c r="HO48" t="s">
        <v>206</v>
      </c>
      <c r="HP48" t="s">
        <v>2561</v>
      </c>
      <c r="HY48" t="s">
        <v>1943</v>
      </c>
      <c r="IE48" t="b">
        <v>0</v>
      </c>
      <c r="JX48" t="s">
        <v>2562</v>
      </c>
      <c r="KA48" t="s">
        <v>2064</v>
      </c>
      <c r="LL48" t="s">
        <v>1332</v>
      </c>
      <c r="NL48" s="2">
        <v>45866</v>
      </c>
      <c r="NO48" t="s">
        <v>77</v>
      </c>
      <c r="OT48" t="s">
        <v>2024</v>
      </c>
      <c r="RL48" t="s">
        <v>1945</v>
      </c>
      <c r="SO48">
        <v>1</v>
      </c>
      <c r="SR48" t="s">
        <v>1946</v>
      </c>
      <c r="TE48" t="s">
        <v>1947</v>
      </c>
      <c r="UI48" t="s">
        <v>1332</v>
      </c>
      <c r="WI48" t="s">
        <v>1332</v>
      </c>
      <c r="AAQ48" t="s">
        <v>338</v>
      </c>
      <c r="AAZ48" t="s">
        <v>1968</v>
      </c>
      <c r="ABA48" t="s">
        <v>2563</v>
      </c>
      <c r="ABC48" t="s">
        <v>2564</v>
      </c>
      <c r="ABF48" t="s">
        <v>1951</v>
      </c>
      <c r="ABH48" t="s">
        <v>1952</v>
      </c>
      <c r="ACD48" t="s">
        <v>1953</v>
      </c>
      <c r="ADD48" t="s">
        <v>1953</v>
      </c>
      <c r="ADE48" t="s">
        <v>1953</v>
      </c>
      <c r="ADK48" t="s">
        <v>1954</v>
      </c>
      <c r="AEU48" t="s">
        <v>1987</v>
      </c>
      <c r="AEV48" t="s">
        <v>2565</v>
      </c>
      <c r="AEW48" t="s">
        <v>2016</v>
      </c>
      <c r="AEX48" t="s">
        <v>1988</v>
      </c>
      <c r="AFB48" t="s">
        <v>1990</v>
      </c>
      <c r="AFC48" t="s">
        <v>2566</v>
      </c>
      <c r="AFD48" t="s">
        <v>2019</v>
      </c>
      <c r="AFE48" t="s">
        <v>1991</v>
      </c>
      <c r="AGL48">
        <v>4</v>
      </c>
      <c r="AGP48" s="2">
        <v>45915</v>
      </c>
      <c r="AGZ48" t="s">
        <v>1332</v>
      </c>
      <c r="AHF48" t="s">
        <v>2221</v>
      </c>
      <c r="AIJ48" t="s">
        <v>2567</v>
      </c>
      <c r="AIR48" t="s">
        <v>1959</v>
      </c>
      <c r="AKM48" s="49">
        <v>45821.604986689817</v>
      </c>
      <c r="AKN48" t="s">
        <v>2568</v>
      </c>
      <c r="AKO48" t="s">
        <v>1961</v>
      </c>
      <c r="AKQ48" t="s">
        <v>2569</v>
      </c>
      <c r="AKR48" t="s">
        <v>2570</v>
      </c>
      <c r="AKS48" t="s">
        <v>2571</v>
      </c>
      <c r="AKT48" t="s">
        <v>2572</v>
      </c>
      <c r="AKU48" t="s">
        <v>2573</v>
      </c>
      <c r="AKV48" t="s">
        <v>2574</v>
      </c>
      <c r="AKW48" t="s">
        <v>2575</v>
      </c>
      <c r="AKX48" t="s">
        <v>2576</v>
      </c>
      <c r="AKY48" t="s">
        <v>2577</v>
      </c>
      <c r="AKZ48" t="s">
        <v>2578</v>
      </c>
      <c r="ALA48" t="s">
        <v>2579</v>
      </c>
      <c r="ALB48" t="s">
        <v>2580</v>
      </c>
      <c r="ALC48" t="s">
        <v>2581</v>
      </c>
      <c r="ALD48" t="s">
        <v>2582</v>
      </c>
      <c r="ALE48" t="s">
        <v>2583</v>
      </c>
      <c r="ALF48" t="s">
        <v>2584</v>
      </c>
      <c r="ALG48" t="s">
        <v>2585</v>
      </c>
      <c r="ALH48" t="s">
        <v>2586</v>
      </c>
      <c r="ALI48" t="s">
        <v>2587</v>
      </c>
      <c r="ALJ48" t="s">
        <v>2588</v>
      </c>
      <c r="ALK48" t="s">
        <v>2589</v>
      </c>
      <c r="ALL48" t="s">
        <v>2590</v>
      </c>
      <c r="ALM48" t="s">
        <v>2591</v>
      </c>
      <c r="ALN48" t="s">
        <v>2592</v>
      </c>
      <c r="ALO48" t="s">
        <v>2593</v>
      </c>
      <c r="ALP48" t="s">
        <v>2594</v>
      </c>
      <c r="ALQ48" t="s">
        <v>2595</v>
      </c>
      <c r="ALR48" t="s">
        <v>2596</v>
      </c>
      <c r="ALS48" t="s">
        <v>1931</v>
      </c>
      <c r="ALT48" s="2">
        <v>45915.381944444445</v>
      </c>
    </row>
    <row r="49" spans="1:1008" x14ac:dyDescent="0.35">
      <c r="A49" t="s">
        <v>2597</v>
      </c>
      <c r="B49" t="s">
        <v>2598</v>
      </c>
      <c r="C49">
        <v>203166</v>
      </c>
      <c r="D49" t="s">
        <v>1923</v>
      </c>
      <c r="E49" t="s">
        <v>1924</v>
      </c>
      <c r="F49" t="s">
        <v>1925</v>
      </c>
      <c r="G49" s="2">
        <v>45915</v>
      </c>
      <c r="H49" t="s">
        <v>1926</v>
      </c>
      <c r="I49" t="s">
        <v>1927</v>
      </c>
      <c r="J49" t="s">
        <v>1928</v>
      </c>
      <c r="K49" t="s">
        <v>1929</v>
      </c>
      <c r="N49" t="s">
        <v>1930</v>
      </c>
      <c r="O49" t="s">
        <v>1931</v>
      </c>
      <c r="P49" t="s">
        <v>1999</v>
      </c>
      <c r="Q49" t="s">
        <v>2000</v>
      </c>
      <c r="R49" t="s">
        <v>1999</v>
      </c>
      <c r="S49" t="s">
        <v>2000</v>
      </c>
      <c r="T49" t="s">
        <v>1999</v>
      </c>
      <c r="U49" t="s">
        <v>2000</v>
      </c>
      <c r="V49" s="2">
        <v>45510.198611111111</v>
      </c>
      <c r="W49" s="2">
        <v>45915.521527777775</v>
      </c>
      <c r="Y49" s="2">
        <v>45915.336111111108</v>
      </c>
      <c r="AE49" t="s">
        <v>2001</v>
      </c>
      <c r="AG49" t="s">
        <v>2599</v>
      </c>
      <c r="AI49" t="s">
        <v>2047</v>
      </c>
      <c r="AJ49" t="s">
        <v>1987</v>
      </c>
      <c r="AK49" t="s">
        <v>2016</v>
      </c>
      <c r="AL49" t="s">
        <v>1988</v>
      </c>
      <c r="AM49" t="s">
        <v>1999</v>
      </c>
      <c r="AQ49" t="s">
        <v>2048</v>
      </c>
      <c r="AR49" t="s">
        <v>1990</v>
      </c>
      <c r="AS49" t="s">
        <v>2019</v>
      </c>
      <c r="AT49" t="s">
        <v>1991</v>
      </c>
      <c r="AU49" t="s">
        <v>2000</v>
      </c>
      <c r="BF49" t="s">
        <v>1938</v>
      </c>
      <c r="BR49" t="s">
        <v>2600</v>
      </c>
      <c r="BS49" t="s">
        <v>2601</v>
      </c>
      <c r="BT49" t="s">
        <v>2602</v>
      </c>
      <c r="BU49" t="s">
        <v>2603</v>
      </c>
      <c r="DR49" t="s">
        <v>2604</v>
      </c>
      <c r="EH49" t="s">
        <v>1940</v>
      </c>
      <c r="EQ49" t="s">
        <v>1941</v>
      </c>
      <c r="FA49" t="s">
        <v>1333</v>
      </c>
      <c r="FB49" t="s">
        <v>1332</v>
      </c>
      <c r="FQ49" t="s">
        <v>1942</v>
      </c>
      <c r="FY49">
        <v>0</v>
      </c>
      <c r="HK49" t="s">
        <v>150</v>
      </c>
      <c r="HO49" t="s">
        <v>206</v>
      </c>
      <c r="HP49" t="s">
        <v>2217</v>
      </c>
      <c r="HY49" t="s">
        <v>1943</v>
      </c>
      <c r="IE49" t="b">
        <v>0</v>
      </c>
      <c r="KA49" t="s">
        <v>2605</v>
      </c>
      <c r="KB49" t="s">
        <v>2064</v>
      </c>
      <c r="LL49" t="s">
        <v>1332</v>
      </c>
      <c r="NL49" s="2">
        <v>46232</v>
      </c>
      <c r="NO49" t="s">
        <v>77</v>
      </c>
      <c r="OT49" t="s">
        <v>2024</v>
      </c>
      <c r="RL49" t="s">
        <v>1945</v>
      </c>
      <c r="SO49">
        <v>1</v>
      </c>
      <c r="SR49" t="s">
        <v>1946</v>
      </c>
      <c r="TE49" t="s">
        <v>1947</v>
      </c>
      <c r="UI49" t="s">
        <v>1332</v>
      </c>
      <c r="WI49" t="s">
        <v>1332</v>
      </c>
      <c r="AAQ49" t="s">
        <v>2606</v>
      </c>
      <c r="AAZ49" t="s">
        <v>2005</v>
      </c>
      <c r="ABA49" t="s">
        <v>2607</v>
      </c>
      <c r="ABC49" t="s">
        <v>2608</v>
      </c>
      <c r="ABF49" t="s">
        <v>1951</v>
      </c>
      <c r="ABH49" t="s">
        <v>1952</v>
      </c>
      <c r="ACD49" t="s">
        <v>1953</v>
      </c>
      <c r="ADD49" t="s">
        <v>1953</v>
      </c>
      <c r="ADE49" t="s">
        <v>1953</v>
      </c>
      <c r="ADK49" t="s">
        <v>1954</v>
      </c>
      <c r="AEU49" t="s">
        <v>2609</v>
      </c>
      <c r="AEV49" t="s">
        <v>2015</v>
      </c>
      <c r="AEW49" t="s">
        <v>2047</v>
      </c>
      <c r="AEX49" t="s">
        <v>1987</v>
      </c>
      <c r="AEY49" t="s">
        <v>2016</v>
      </c>
      <c r="AEZ49" t="s">
        <v>2007</v>
      </c>
      <c r="AFB49" t="s">
        <v>2610</v>
      </c>
      <c r="AFC49" t="s">
        <v>2018</v>
      </c>
      <c r="AFD49" t="s">
        <v>2048</v>
      </c>
      <c r="AFE49" t="s">
        <v>1990</v>
      </c>
      <c r="AFF49" t="s">
        <v>2019</v>
      </c>
      <c r="AFG49" t="s">
        <v>2008</v>
      </c>
      <c r="AGL49">
        <v>4</v>
      </c>
      <c r="AGP49" s="2">
        <v>45915</v>
      </c>
      <c r="AGZ49" t="s">
        <v>1332</v>
      </c>
      <c r="AHF49" t="s">
        <v>2611</v>
      </c>
      <c r="AIJ49" t="s">
        <v>2072</v>
      </c>
      <c r="AIR49" t="s">
        <v>1959</v>
      </c>
      <c r="AKM49" s="49">
        <v>45637.619855092591</v>
      </c>
      <c r="AKN49" t="s">
        <v>2612</v>
      </c>
      <c r="AKO49" t="s">
        <v>1961</v>
      </c>
      <c r="AKQ49" t="s">
        <v>2613</v>
      </c>
      <c r="AKR49" t="s">
        <v>2614</v>
      </c>
      <c r="AKS49" t="s">
        <v>2615</v>
      </c>
      <c r="AKT49" t="s">
        <v>2616</v>
      </c>
      <c r="AKU49" t="s">
        <v>2617</v>
      </c>
      <c r="ALS49" t="s">
        <v>1931</v>
      </c>
      <c r="ALT49" s="2">
        <v>45915.336111111108</v>
      </c>
    </row>
    <row r="50" spans="1:1008" x14ac:dyDescent="0.35">
      <c r="A50" t="s">
        <v>2618</v>
      </c>
      <c r="B50" t="s">
        <v>346</v>
      </c>
      <c r="C50">
        <v>293092</v>
      </c>
      <c r="D50" t="s">
        <v>1923</v>
      </c>
      <c r="E50" t="s">
        <v>1924</v>
      </c>
      <c r="F50" t="s">
        <v>1925</v>
      </c>
      <c r="G50" s="2">
        <v>45912</v>
      </c>
      <c r="H50" t="s">
        <v>1926</v>
      </c>
      <c r="I50" t="s">
        <v>1927</v>
      </c>
      <c r="J50" t="s">
        <v>1928</v>
      </c>
      <c r="K50" t="s">
        <v>1929</v>
      </c>
      <c r="N50" t="s">
        <v>1930</v>
      </c>
      <c r="O50" t="s">
        <v>1931</v>
      </c>
      <c r="P50" t="s">
        <v>2015</v>
      </c>
      <c r="Q50" t="s">
        <v>2018</v>
      </c>
      <c r="R50" t="s">
        <v>2015</v>
      </c>
      <c r="S50" t="s">
        <v>2018</v>
      </c>
      <c r="T50" t="s">
        <v>2015</v>
      </c>
      <c r="U50" t="s">
        <v>2018</v>
      </c>
      <c r="V50" s="2">
        <v>45866.672222222223</v>
      </c>
      <c r="W50" s="2">
        <v>45993.424305555556</v>
      </c>
      <c r="Y50" s="2">
        <v>45912.48333333333</v>
      </c>
      <c r="AG50" t="s">
        <v>2619</v>
      </c>
      <c r="AI50" t="s">
        <v>2015</v>
      </c>
      <c r="AJ50" t="s">
        <v>2047</v>
      </c>
      <c r="AK50" t="s">
        <v>1987</v>
      </c>
      <c r="AQ50" t="s">
        <v>2018</v>
      </c>
      <c r="AR50" t="s">
        <v>2048</v>
      </c>
      <c r="AS50" t="s">
        <v>1990</v>
      </c>
      <c r="BF50" t="s">
        <v>1938</v>
      </c>
      <c r="BR50" t="s">
        <v>2620</v>
      </c>
      <c r="BS50" t="s">
        <v>2621</v>
      </c>
      <c r="BT50" t="s">
        <v>2622</v>
      </c>
      <c r="BU50" t="s">
        <v>2623</v>
      </c>
      <c r="CV50" t="b">
        <v>1</v>
      </c>
      <c r="DR50" t="s">
        <v>2624</v>
      </c>
      <c r="EH50" t="s">
        <v>1940</v>
      </c>
      <c r="EQ50" t="s">
        <v>1941</v>
      </c>
      <c r="EW50" t="b">
        <v>1</v>
      </c>
      <c r="FA50" t="s">
        <v>1333</v>
      </c>
      <c r="FB50" t="s">
        <v>1332</v>
      </c>
      <c r="FQ50" t="s">
        <v>1942</v>
      </c>
      <c r="FY50">
        <v>0</v>
      </c>
      <c r="HK50" t="s">
        <v>23</v>
      </c>
      <c r="HO50" t="s">
        <v>233</v>
      </c>
      <c r="HP50" t="s">
        <v>2254</v>
      </c>
      <c r="HY50" t="s">
        <v>1943</v>
      </c>
      <c r="IE50" t="b">
        <v>0</v>
      </c>
      <c r="LL50" t="s">
        <v>1332</v>
      </c>
      <c r="NL50" s="2">
        <v>45866</v>
      </c>
      <c r="NO50" t="s">
        <v>77</v>
      </c>
      <c r="OT50" t="s">
        <v>2625</v>
      </c>
      <c r="RL50" t="s">
        <v>1945</v>
      </c>
      <c r="SO50">
        <v>1</v>
      </c>
      <c r="SR50" t="s">
        <v>1946</v>
      </c>
      <c r="TE50" t="s">
        <v>1947</v>
      </c>
      <c r="UI50" t="s">
        <v>1332</v>
      </c>
      <c r="WI50" t="s">
        <v>1332</v>
      </c>
      <c r="AAQ50" t="s">
        <v>2626</v>
      </c>
      <c r="AAZ50" t="s">
        <v>2196</v>
      </c>
      <c r="ABA50" t="s">
        <v>2627</v>
      </c>
      <c r="ABC50" t="s">
        <v>2628</v>
      </c>
      <c r="ABF50" t="s">
        <v>1951</v>
      </c>
      <c r="ABH50" t="s">
        <v>1930</v>
      </c>
      <c r="ACD50" t="s">
        <v>1953</v>
      </c>
      <c r="ADD50" t="s">
        <v>1953</v>
      </c>
      <c r="ADE50" t="s">
        <v>1953</v>
      </c>
      <c r="ADK50" t="s">
        <v>1954</v>
      </c>
      <c r="AEU50" t="s">
        <v>1987</v>
      </c>
      <c r="AFB50" t="s">
        <v>1990</v>
      </c>
      <c r="AGL50">
        <v>4</v>
      </c>
      <c r="AGP50" s="2">
        <v>45912</v>
      </c>
      <c r="AGZ50" t="s">
        <v>1332</v>
      </c>
      <c r="AIR50" t="s">
        <v>1959</v>
      </c>
      <c r="AKM50" s="49">
        <v>45987.634641377314</v>
      </c>
      <c r="AKN50" t="s">
        <v>2629</v>
      </c>
      <c r="AKO50" t="s">
        <v>1961</v>
      </c>
      <c r="AKQ50" t="s">
        <v>2630</v>
      </c>
      <c r="AKR50" t="s">
        <v>2631</v>
      </c>
      <c r="AKS50" t="s">
        <v>2632</v>
      </c>
      <c r="ALS50" t="s">
        <v>1931</v>
      </c>
      <c r="ALT50" s="2">
        <v>45912.48333333333</v>
      </c>
    </row>
    <row r="51" spans="1:1008" x14ac:dyDescent="0.35">
      <c r="A51" t="s">
        <v>352</v>
      </c>
      <c r="B51" t="s">
        <v>2633</v>
      </c>
      <c r="C51">
        <v>259854</v>
      </c>
      <c r="D51" t="s">
        <v>1923</v>
      </c>
      <c r="E51" t="s">
        <v>1924</v>
      </c>
      <c r="F51" t="s">
        <v>1925</v>
      </c>
      <c r="G51" s="2">
        <v>45911</v>
      </c>
      <c r="H51" t="s">
        <v>1926</v>
      </c>
      <c r="I51" t="s">
        <v>1927</v>
      </c>
      <c r="J51" t="s">
        <v>1928</v>
      </c>
      <c r="K51" t="s">
        <v>1929</v>
      </c>
      <c r="N51" t="s">
        <v>1930</v>
      </c>
      <c r="O51" t="s">
        <v>1931</v>
      </c>
      <c r="P51" t="s">
        <v>2262</v>
      </c>
      <c r="Q51" t="s">
        <v>2263</v>
      </c>
      <c r="R51" t="s">
        <v>2262</v>
      </c>
      <c r="S51" t="s">
        <v>2263</v>
      </c>
      <c r="T51" t="s">
        <v>2262</v>
      </c>
      <c r="U51" t="s">
        <v>2263</v>
      </c>
      <c r="V51" s="2">
        <v>45765.668749999997</v>
      </c>
      <c r="W51" s="2">
        <v>45917.442361111112</v>
      </c>
      <c r="Y51" s="2">
        <v>45917.442361111112</v>
      </c>
      <c r="AG51" t="s">
        <v>2634</v>
      </c>
      <c r="AI51" t="s">
        <v>2262</v>
      </c>
      <c r="AJ51" t="s">
        <v>2047</v>
      </c>
      <c r="AQ51" t="s">
        <v>2263</v>
      </c>
      <c r="AR51" t="s">
        <v>2048</v>
      </c>
      <c r="BF51" t="s">
        <v>1938</v>
      </c>
      <c r="BR51" t="s">
        <v>2635</v>
      </c>
      <c r="BS51" t="s">
        <v>2636</v>
      </c>
      <c r="BT51" t="s">
        <v>2637</v>
      </c>
      <c r="BU51" t="s">
        <v>2638</v>
      </c>
      <c r="CV51" t="b">
        <v>1</v>
      </c>
      <c r="DR51" t="s">
        <v>2639</v>
      </c>
      <c r="EH51" t="s">
        <v>1940</v>
      </c>
      <c r="EQ51" t="s">
        <v>1941</v>
      </c>
      <c r="EW51" t="b">
        <v>1</v>
      </c>
      <c r="FA51" t="s">
        <v>1333</v>
      </c>
      <c r="FB51" t="s">
        <v>1332</v>
      </c>
      <c r="FQ51" t="s">
        <v>1942</v>
      </c>
      <c r="FY51">
        <v>0</v>
      </c>
      <c r="HK51" t="s">
        <v>77</v>
      </c>
      <c r="HL51" t="s">
        <v>39</v>
      </c>
      <c r="HO51" t="s">
        <v>221</v>
      </c>
      <c r="HP51" t="s">
        <v>2023</v>
      </c>
      <c r="HY51" t="s">
        <v>1943</v>
      </c>
      <c r="IE51" t="b">
        <v>0</v>
      </c>
      <c r="LL51" t="s">
        <v>1332</v>
      </c>
      <c r="NL51" s="2">
        <v>45869</v>
      </c>
      <c r="NO51" t="s">
        <v>77</v>
      </c>
      <c r="OT51" t="s">
        <v>2024</v>
      </c>
      <c r="RL51" t="s">
        <v>1945</v>
      </c>
      <c r="SO51">
        <v>1</v>
      </c>
      <c r="SR51" t="s">
        <v>1946</v>
      </c>
      <c r="TE51" t="s">
        <v>1947</v>
      </c>
      <c r="UI51" t="s">
        <v>1332</v>
      </c>
      <c r="WI51" t="s">
        <v>1332</v>
      </c>
      <c r="AAQ51" t="s">
        <v>2640</v>
      </c>
      <c r="AAZ51" t="s">
        <v>1948</v>
      </c>
      <c r="ABC51" t="s">
        <v>2641</v>
      </c>
      <c r="ABF51" t="s">
        <v>1951</v>
      </c>
      <c r="ABH51" t="s">
        <v>1952</v>
      </c>
      <c r="ACD51" t="s">
        <v>1953</v>
      </c>
      <c r="ADD51" t="s">
        <v>1953</v>
      </c>
      <c r="ADE51" t="s">
        <v>1953</v>
      </c>
      <c r="ADK51" t="s">
        <v>1954</v>
      </c>
      <c r="AGL51">
        <v>4</v>
      </c>
      <c r="AGP51" s="2">
        <v>45911</v>
      </c>
      <c r="AGZ51" t="s">
        <v>1332</v>
      </c>
      <c r="AIR51" t="s">
        <v>1959</v>
      </c>
      <c r="AKM51" s="49">
        <v>45909.580950428244</v>
      </c>
      <c r="AKN51" t="s">
        <v>2642</v>
      </c>
      <c r="AKO51" t="s">
        <v>1961</v>
      </c>
      <c r="AKQ51" t="s">
        <v>2643</v>
      </c>
      <c r="AKR51" t="s">
        <v>2644</v>
      </c>
      <c r="AKS51" t="s">
        <v>2645</v>
      </c>
      <c r="ALS51" t="s">
        <v>1931</v>
      </c>
      <c r="ALT51" s="2">
        <v>45917.442361111112</v>
      </c>
    </row>
    <row r="52" spans="1:1008" x14ac:dyDescent="0.35">
      <c r="A52" t="s">
        <v>2646</v>
      </c>
      <c r="B52" t="s">
        <v>349</v>
      </c>
      <c r="C52">
        <v>273296</v>
      </c>
      <c r="D52" t="s">
        <v>1923</v>
      </c>
      <c r="E52" t="s">
        <v>1924</v>
      </c>
      <c r="F52" t="s">
        <v>1925</v>
      </c>
      <c r="G52" s="2">
        <v>45911</v>
      </c>
      <c r="H52" t="s">
        <v>1926</v>
      </c>
      <c r="I52" t="s">
        <v>1927</v>
      </c>
      <c r="J52" t="s">
        <v>1928</v>
      </c>
      <c r="K52" t="s">
        <v>1929</v>
      </c>
      <c r="N52" t="s">
        <v>1930</v>
      </c>
      <c r="O52" t="s">
        <v>1931</v>
      </c>
      <c r="P52" t="s">
        <v>2349</v>
      </c>
      <c r="Q52" t="s">
        <v>2350</v>
      </c>
      <c r="R52" t="s">
        <v>2349</v>
      </c>
      <c r="S52" t="s">
        <v>2350</v>
      </c>
      <c r="T52" t="s">
        <v>2349</v>
      </c>
      <c r="U52" t="s">
        <v>2350</v>
      </c>
      <c r="V52" s="2">
        <v>45811.635416666664</v>
      </c>
      <c r="W52" s="2">
        <v>45911.459027777775</v>
      </c>
      <c r="Y52" s="2">
        <v>45911.459027777775</v>
      </c>
      <c r="AG52" t="s">
        <v>2647</v>
      </c>
      <c r="AI52" t="s">
        <v>2047</v>
      </c>
      <c r="AJ52" t="s">
        <v>1987</v>
      </c>
      <c r="AK52" t="s">
        <v>2349</v>
      </c>
      <c r="AQ52" t="s">
        <v>2048</v>
      </c>
      <c r="AR52" t="s">
        <v>1990</v>
      </c>
      <c r="AS52" t="s">
        <v>2350</v>
      </c>
      <c r="BF52" t="s">
        <v>1938</v>
      </c>
      <c r="BR52" t="s">
        <v>2648</v>
      </c>
      <c r="BS52" t="s">
        <v>2649</v>
      </c>
      <c r="BT52" t="s">
        <v>2650</v>
      </c>
      <c r="CV52" t="b">
        <v>1</v>
      </c>
      <c r="DR52" t="s">
        <v>2651</v>
      </c>
      <c r="EH52" t="s">
        <v>1940</v>
      </c>
      <c r="EQ52" t="s">
        <v>1941</v>
      </c>
      <c r="EW52" t="b">
        <v>1</v>
      </c>
      <c r="FA52" t="s">
        <v>1333</v>
      </c>
      <c r="FB52" t="s">
        <v>1332</v>
      </c>
      <c r="FQ52" t="s">
        <v>1942</v>
      </c>
      <c r="FY52">
        <v>0</v>
      </c>
      <c r="HK52" t="s">
        <v>23</v>
      </c>
      <c r="HL52" t="s">
        <v>150</v>
      </c>
      <c r="HO52" t="s">
        <v>206</v>
      </c>
      <c r="HP52" t="s">
        <v>2652</v>
      </c>
      <c r="HY52" t="s">
        <v>1943</v>
      </c>
      <c r="IE52" t="b">
        <v>0</v>
      </c>
      <c r="LL52" t="s">
        <v>1332</v>
      </c>
      <c r="NL52" s="2">
        <v>45853</v>
      </c>
      <c r="NO52" t="s">
        <v>77</v>
      </c>
      <c r="OT52" t="s">
        <v>2024</v>
      </c>
      <c r="RL52" t="s">
        <v>1945</v>
      </c>
      <c r="SO52">
        <v>1</v>
      </c>
      <c r="SR52" t="s">
        <v>1946</v>
      </c>
      <c r="TE52" t="s">
        <v>1947</v>
      </c>
      <c r="UI52" t="s">
        <v>1332</v>
      </c>
      <c r="WI52" t="s">
        <v>1332</v>
      </c>
      <c r="AAQ52" t="s">
        <v>2653</v>
      </c>
      <c r="AAZ52" t="s">
        <v>2005</v>
      </c>
      <c r="ABA52" t="s">
        <v>2654</v>
      </c>
      <c r="ABC52" t="s">
        <v>2655</v>
      </c>
      <c r="ABF52" t="s">
        <v>1951</v>
      </c>
      <c r="ABH52" t="s">
        <v>2116</v>
      </c>
      <c r="ACD52" t="s">
        <v>1953</v>
      </c>
      <c r="ADD52" t="s">
        <v>1953</v>
      </c>
      <c r="ADE52" t="s">
        <v>1953</v>
      </c>
      <c r="ADK52" t="s">
        <v>1954</v>
      </c>
      <c r="AEU52" t="s">
        <v>2015</v>
      </c>
      <c r="AEV52" t="s">
        <v>1987</v>
      </c>
      <c r="AEW52" t="s">
        <v>2016</v>
      </c>
      <c r="AFB52" t="s">
        <v>2018</v>
      </c>
      <c r="AFC52" t="s">
        <v>1990</v>
      </c>
      <c r="AFD52" t="s">
        <v>2019</v>
      </c>
      <c r="AGL52">
        <v>3</v>
      </c>
      <c r="AGP52" s="2">
        <v>45911</v>
      </c>
      <c r="AGU52" t="s">
        <v>2656</v>
      </c>
      <c r="AGV52" t="s">
        <v>2657</v>
      </c>
      <c r="AGZ52" t="s">
        <v>1332</v>
      </c>
      <c r="AIR52" t="s">
        <v>1959</v>
      </c>
      <c r="AKM52" s="49">
        <v>45854.761588009256</v>
      </c>
      <c r="AKN52" t="s">
        <v>2658</v>
      </c>
      <c r="AKO52" t="s">
        <v>1961</v>
      </c>
      <c r="AKQ52" t="s">
        <v>2659</v>
      </c>
      <c r="AKR52" t="s">
        <v>2660</v>
      </c>
      <c r="AKS52" t="s">
        <v>2661</v>
      </c>
      <c r="AKT52" t="s">
        <v>2662</v>
      </c>
      <c r="AKU52" t="s">
        <v>2663</v>
      </c>
      <c r="AKV52" t="s">
        <v>2664</v>
      </c>
      <c r="AKW52" t="s">
        <v>2665</v>
      </c>
      <c r="AKX52" t="s">
        <v>2666</v>
      </c>
      <c r="AKY52" t="s">
        <v>2667</v>
      </c>
      <c r="AKZ52" t="s">
        <v>2668</v>
      </c>
      <c r="ALA52" t="s">
        <v>2669</v>
      </c>
      <c r="ALB52" t="s">
        <v>2670</v>
      </c>
      <c r="ALC52" t="s">
        <v>2671</v>
      </c>
      <c r="ALD52" t="s">
        <v>2672</v>
      </c>
      <c r="ALE52" t="s">
        <v>2673</v>
      </c>
      <c r="ALS52" t="s">
        <v>1931</v>
      </c>
      <c r="ALT52" s="2">
        <v>45911.459027777775</v>
      </c>
    </row>
    <row r="53" spans="1:1008" x14ac:dyDescent="0.35">
      <c r="A53" t="s">
        <v>2674</v>
      </c>
      <c r="B53" t="s">
        <v>360</v>
      </c>
      <c r="C53">
        <v>276356</v>
      </c>
      <c r="D53" t="s">
        <v>1923</v>
      </c>
      <c r="E53" t="s">
        <v>1924</v>
      </c>
      <c r="F53" t="s">
        <v>1925</v>
      </c>
      <c r="G53" s="2">
        <v>45907</v>
      </c>
      <c r="H53" t="s">
        <v>1926</v>
      </c>
      <c r="I53" t="s">
        <v>1927</v>
      </c>
      <c r="J53" t="s">
        <v>1928</v>
      </c>
      <c r="K53" t="s">
        <v>1929</v>
      </c>
      <c r="N53" t="s">
        <v>1930</v>
      </c>
      <c r="O53" t="s">
        <v>1931</v>
      </c>
      <c r="P53" t="s">
        <v>1932</v>
      </c>
      <c r="Q53" t="s">
        <v>1933</v>
      </c>
      <c r="R53" t="s">
        <v>1932</v>
      </c>
      <c r="S53" t="s">
        <v>1933</v>
      </c>
      <c r="T53" t="s">
        <v>1932</v>
      </c>
      <c r="U53" t="s">
        <v>1933</v>
      </c>
      <c r="V53" s="2">
        <v>45821.375</v>
      </c>
      <c r="W53" s="2">
        <v>45908.51666666667</v>
      </c>
      <c r="X53" s="2">
        <v>45953.665972222225</v>
      </c>
      <c r="Y53" s="2">
        <v>45908.51666666667</v>
      </c>
      <c r="AE53" t="s">
        <v>1934</v>
      </c>
      <c r="AG53" t="s">
        <v>2675</v>
      </c>
      <c r="AI53" t="s">
        <v>1932</v>
      </c>
      <c r="AQ53" t="s">
        <v>1933</v>
      </c>
      <c r="BF53" t="s">
        <v>1938</v>
      </c>
      <c r="CV53" t="b">
        <v>1</v>
      </c>
      <c r="DR53" t="s">
        <v>2676</v>
      </c>
      <c r="EH53" t="s">
        <v>1940</v>
      </c>
      <c r="EQ53" t="s">
        <v>1941</v>
      </c>
      <c r="EW53" t="b">
        <v>1</v>
      </c>
      <c r="FA53" t="s">
        <v>1333</v>
      </c>
      <c r="FB53" t="s">
        <v>1332</v>
      </c>
      <c r="FQ53" t="s">
        <v>1942</v>
      </c>
      <c r="FY53">
        <v>0</v>
      </c>
      <c r="HK53" t="s">
        <v>150</v>
      </c>
      <c r="HO53" t="s">
        <v>13</v>
      </c>
      <c r="HY53" t="s">
        <v>1943</v>
      </c>
      <c r="IE53" t="b">
        <v>0</v>
      </c>
      <c r="LL53" t="s">
        <v>1332</v>
      </c>
      <c r="NO53" t="s">
        <v>77</v>
      </c>
      <c r="RL53" t="s">
        <v>1945</v>
      </c>
      <c r="SO53">
        <v>1</v>
      </c>
      <c r="SR53" t="s">
        <v>1946</v>
      </c>
      <c r="TE53" t="s">
        <v>1947</v>
      </c>
      <c r="UI53" t="s">
        <v>1332</v>
      </c>
      <c r="WI53" t="s">
        <v>1332</v>
      </c>
      <c r="AAQ53" t="s">
        <v>358</v>
      </c>
      <c r="AAZ53" t="s">
        <v>1948</v>
      </c>
      <c r="ABA53" t="s">
        <v>2677</v>
      </c>
      <c r="ABC53" t="s">
        <v>2678</v>
      </c>
      <c r="ABF53" t="s">
        <v>1951</v>
      </c>
      <c r="ABH53" t="s">
        <v>1952</v>
      </c>
      <c r="ACD53" t="s">
        <v>1953</v>
      </c>
      <c r="ADD53" t="s">
        <v>1953</v>
      </c>
      <c r="ADE53" t="s">
        <v>1953</v>
      </c>
      <c r="ADK53" t="s">
        <v>1954</v>
      </c>
      <c r="AEU53" t="s">
        <v>2130</v>
      </c>
      <c r="AFB53" t="s">
        <v>2132</v>
      </c>
      <c r="AGL53">
        <v>0</v>
      </c>
      <c r="AGP53" s="2">
        <v>45908</v>
      </c>
      <c r="AGZ53" t="s">
        <v>1332</v>
      </c>
      <c r="AIR53" t="s">
        <v>1959</v>
      </c>
      <c r="AKN53" t="s">
        <v>2679</v>
      </c>
      <c r="AKO53" t="s">
        <v>1961</v>
      </c>
      <c r="AKQ53" t="s">
        <v>2680</v>
      </c>
      <c r="ALS53" t="s">
        <v>1931</v>
      </c>
      <c r="ALT53" s="2">
        <v>45908.51666666667</v>
      </c>
    </row>
    <row r="54" spans="1:1008" x14ac:dyDescent="0.35">
      <c r="A54" t="s">
        <v>2681</v>
      </c>
      <c r="B54" t="s">
        <v>2682</v>
      </c>
      <c r="C54">
        <v>298386</v>
      </c>
      <c r="D54" t="s">
        <v>1923</v>
      </c>
      <c r="E54" t="s">
        <v>1924</v>
      </c>
      <c r="F54" t="s">
        <v>1925</v>
      </c>
      <c r="G54" s="2">
        <v>45905</v>
      </c>
      <c r="H54" t="s">
        <v>1926</v>
      </c>
      <c r="I54" t="s">
        <v>1927</v>
      </c>
      <c r="J54" t="s">
        <v>1928</v>
      </c>
      <c r="K54" t="s">
        <v>1929</v>
      </c>
      <c r="N54" t="s">
        <v>1930</v>
      </c>
      <c r="O54" t="s">
        <v>1931</v>
      </c>
      <c r="P54" t="s">
        <v>2136</v>
      </c>
      <c r="Q54" t="s">
        <v>2137</v>
      </c>
      <c r="R54" t="s">
        <v>2136</v>
      </c>
      <c r="S54" t="s">
        <v>2137</v>
      </c>
      <c r="T54" t="s">
        <v>2136</v>
      </c>
      <c r="U54" t="s">
        <v>2137</v>
      </c>
      <c r="V54" s="2">
        <v>45882.953472222223</v>
      </c>
      <c r="W54" s="2">
        <v>45952.24722222222</v>
      </c>
      <c r="X54" s="2">
        <v>45978.645138888889</v>
      </c>
      <c r="Y54" s="2">
        <v>45952.24722222222</v>
      </c>
      <c r="AG54" t="s">
        <v>2683</v>
      </c>
      <c r="AI54" t="s">
        <v>1936</v>
      </c>
      <c r="AQ54" t="s">
        <v>1937</v>
      </c>
      <c r="BF54" t="s">
        <v>1938</v>
      </c>
      <c r="BR54" t="s">
        <v>2684</v>
      </c>
      <c r="CV54" t="b">
        <v>1</v>
      </c>
      <c r="DR54" t="s">
        <v>2685</v>
      </c>
      <c r="EH54" t="s">
        <v>1940</v>
      </c>
      <c r="EQ54" t="s">
        <v>1941</v>
      </c>
      <c r="EW54" t="b">
        <v>1</v>
      </c>
      <c r="FA54" t="s">
        <v>1333</v>
      </c>
      <c r="FB54" t="s">
        <v>1332</v>
      </c>
      <c r="FQ54" t="s">
        <v>1942</v>
      </c>
      <c r="FY54">
        <v>0</v>
      </c>
      <c r="HK54" t="s">
        <v>23</v>
      </c>
      <c r="HL54" t="s">
        <v>42</v>
      </c>
      <c r="HM54" t="s">
        <v>93</v>
      </c>
      <c r="HO54" t="s">
        <v>35</v>
      </c>
      <c r="HY54" t="s">
        <v>1943</v>
      </c>
      <c r="IE54" t="b">
        <v>0</v>
      </c>
      <c r="LL54" t="s">
        <v>1332</v>
      </c>
      <c r="NO54" t="s">
        <v>77</v>
      </c>
      <c r="RL54" t="s">
        <v>1945</v>
      </c>
      <c r="SO54">
        <v>1</v>
      </c>
      <c r="SR54" t="s">
        <v>1946</v>
      </c>
      <c r="TE54" t="s">
        <v>1947</v>
      </c>
      <c r="UI54" t="s">
        <v>1332</v>
      </c>
      <c r="WI54" t="s">
        <v>1332</v>
      </c>
      <c r="AAZ54" t="s">
        <v>2005</v>
      </c>
      <c r="ABC54" t="s">
        <v>2686</v>
      </c>
      <c r="ABF54" t="s">
        <v>1951</v>
      </c>
      <c r="ABH54" t="s">
        <v>2116</v>
      </c>
      <c r="ACD54" t="s">
        <v>1953</v>
      </c>
      <c r="ADD54" t="s">
        <v>1953</v>
      </c>
      <c r="ADE54" t="s">
        <v>1953</v>
      </c>
      <c r="ADK54" t="s">
        <v>1954</v>
      </c>
      <c r="AGL54">
        <v>1</v>
      </c>
      <c r="AGU54" t="s">
        <v>2141</v>
      </c>
      <c r="AGV54" t="s">
        <v>2007</v>
      </c>
      <c r="AGZ54" t="s">
        <v>1332</v>
      </c>
      <c r="AIR54" t="s">
        <v>1959</v>
      </c>
      <c r="AKN54" t="s">
        <v>2687</v>
      </c>
      <c r="AKO54" t="s">
        <v>1961</v>
      </c>
      <c r="ALS54" t="s">
        <v>1931</v>
      </c>
      <c r="ALT54" s="2">
        <v>45952.24722222222</v>
      </c>
    </row>
    <row r="55" spans="1:1008" x14ac:dyDescent="0.35">
      <c r="A55" t="s">
        <v>2688</v>
      </c>
      <c r="B55" t="s">
        <v>363</v>
      </c>
      <c r="C55">
        <v>297917</v>
      </c>
      <c r="D55" t="s">
        <v>1923</v>
      </c>
      <c r="E55" t="s">
        <v>1924</v>
      </c>
      <c r="F55" t="s">
        <v>1925</v>
      </c>
      <c r="G55" s="2">
        <v>45904</v>
      </c>
      <c r="H55" t="s">
        <v>1926</v>
      </c>
      <c r="I55" t="s">
        <v>1927</v>
      </c>
      <c r="J55" t="s">
        <v>1928</v>
      </c>
      <c r="K55" t="s">
        <v>1929</v>
      </c>
      <c r="N55" t="s">
        <v>1930</v>
      </c>
      <c r="O55" t="s">
        <v>1931</v>
      </c>
      <c r="P55" t="s">
        <v>2107</v>
      </c>
      <c r="Q55" t="s">
        <v>2108</v>
      </c>
      <c r="R55" t="s">
        <v>2107</v>
      </c>
      <c r="S55" t="s">
        <v>2108</v>
      </c>
      <c r="T55" t="s">
        <v>2107</v>
      </c>
      <c r="U55" t="s">
        <v>2108</v>
      </c>
      <c r="V55" s="2">
        <v>45881.906944444447</v>
      </c>
      <c r="W55" s="2">
        <v>45921.950694444444</v>
      </c>
      <c r="Y55" s="2">
        <v>45921.95</v>
      </c>
      <c r="AI55" t="s">
        <v>2107</v>
      </c>
      <c r="AJ55" t="s">
        <v>1988</v>
      </c>
      <c r="AQ55" t="s">
        <v>2108</v>
      </c>
      <c r="AR55" t="s">
        <v>1991</v>
      </c>
      <c r="BF55" t="s">
        <v>1938</v>
      </c>
      <c r="CV55" t="b">
        <v>1</v>
      </c>
      <c r="DR55" t="s">
        <v>2689</v>
      </c>
      <c r="EH55" t="s">
        <v>1940</v>
      </c>
      <c r="EQ55" t="s">
        <v>1941</v>
      </c>
      <c r="EW55" t="b">
        <v>1</v>
      </c>
      <c r="FA55" t="s">
        <v>1333</v>
      </c>
      <c r="FB55" t="s">
        <v>1332</v>
      </c>
      <c r="FQ55" t="s">
        <v>1942</v>
      </c>
      <c r="FY55">
        <v>0</v>
      </c>
      <c r="HK55" t="s">
        <v>42</v>
      </c>
      <c r="HL55" t="s">
        <v>150</v>
      </c>
      <c r="HO55" t="s">
        <v>79</v>
      </c>
      <c r="HY55" t="s">
        <v>1943</v>
      </c>
      <c r="IE55" t="b">
        <v>0</v>
      </c>
      <c r="LL55" t="s">
        <v>1332</v>
      </c>
      <c r="NO55" t="s">
        <v>77</v>
      </c>
      <c r="RL55" t="s">
        <v>1945</v>
      </c>
      <c r="SO55">
        <v>1</v>
      </c>
      <c r="SR55" t="s">
        <v>1946</v>
      </c>
      <c r="TE55" t="s">
        <v>1947</v>
      </c>
      <c r="UI55" t="s">
        <v>1332</v>
      </c>
      <c r="WI55" t="s">
        <v>1332</v>
      </c>
      <c r="AAZ55" t="s">
        <v>1948</v>
      </c>
      <c r="ABC55" t="s">
        <v>2690</v>
      </c>
      <c r="ABF55" t="s">
        <v>1951</v>
      </c>
      <c r="ABH55" t="s">
        <v>2116</v>
      </c>
      <c r="ACD55" t="s">
        <v>1953</v>
      </c>
      <c r="ADD55" t="s">
        <v>1953</v>
      </c>
      <c r="ADE55" t="s">
        <v>1953</v>
      </c>
      <c r="ADK55" t="s">
        <v>1954</v>
      </c>
      <c r="AEU55" t="s">
        <v>2117</v>
      </c>
      <c r="AEV55" t="s">
        <v>2118</v>
      </c>
      <c r="AEW55" t="s">
        <v>2107</v>
      </c>
      <c r="AFB55" t="s">
        <v>2119</v>
      </c>
      <c r="AFC55" t="s">
        <v>2120</v>
      </c>
      <c r="AFD55" t="s">
        <v>2108</v>
      </c>
      <c r="AGL55">
        <v>0</v>
      </c>
      <c r="AGZ55" t="s">
        <v>1332</v>
      </c>
      <c r="AIR55" t="s">
        <v>1959</v>
      </c>
      <c r="AKM55" s="49">
        <v>45918.378954444444</v>
      </c>
      <c r="AKN55" t="s">
        <v>2691</v>
      </c>
      <c r="AKO55" t="s">
        <v>1961</v>
      </c>
      <c r="AKQ55" t="s">
        <v>2692</v>
      </c>
      <c r="AKR55" t="s">
        <v>2693</v>
      </c>
      <c r="AKS55" t="s">
        <v>2694</v>
      </c>
      <c r="ALS55" t="s">
        <v>1931</v>
      </c>
      <c r="ALT55" s="2">
        <v>45921.95</v>
      </c>
    </row>
    <row r="56" spans="1:1008" x14ac:dyDescent="0.35">
      <c r="A56" t="s">
        <v>2695</v>
      </c>
      <c r="B56" t="s">
        <v>2696</v>
      </c>
      <c r="C56">
        <v>154269</v>
      </c>
      <c r="D56" t="s">
        <v>1923</v>
      </c>
      <c r="E56" t="s">
        <v>1924</v>
      </c>
      <c r="F56" t="s">
        <v>1925</v>
      </c>
      <c r="G56" s="2">
        <v>45900</v>
      </c>
      <c r="H56" t="s">
        <v>1926</v>
      </c>
      <c r="I56" t="s">
        <v>1927</v>
      </c>
      <c r="J56" t="s">
        <v>1928</v>
      </c>
      <c r="K56" t="s">
        <v>1929</v>
      </c>
      <c r="N56" t="s">
        <v>1930</v>
      </c>
      <c r="O56" t="s">
        <v>1931</v>
      </c>
      <c r="P56" t="s">
        <v>2322</v>
      </c>
      <c r="Q56" t="s">
        <v>2323</v>
      </c>
      <c r="R56" t="s">
        <v>2322</v>
      </c>
      <c r="S56" t="s">
        <v>2323</v>
      </c>
      <c r="T56" t="s">
        <v>2322</v>
      </c>
      <c r="U56" t="s">
        <v>2323</v>
      </c>
      <c r="V56" s="2">
        <v>45240.397916666669</v>
      </c>
      <c r="W56" s="2">
        <v>45919.479166666664</v>
      </c>
      <c r="X56" s="2">
        <v>46024.634027777778</v>
      </c>
      <c r="Y56" s="2">
        <v>45919.479166666664</v>
      </c>
      <c r="AE56" t="s">
        <v>2001</v>
      </c>
      <c r="AG56" t="s">
        <v>2697</v>
      </c>
      <c r="AI56" t="s">
        <v>2322</v>
      </c>
      <c r="AJ56" t="s">
        <v>2007</v>
      </c>
      <c r="AK56" t="s">
        <v>1936</v>
      </c>
      <c r="AQ56" t="s">
        <v>2323</v>
      </c>
      <c r="AR56" t="s">
        <v>2008</v>
      </c>
      <c r="AS56" t="s">
        <v>1937</v>
      </c>
      <c r="BF56" t="s">
        <v>1938</v>
      </c>
      <c r="BL56" t="s">
        <v>1065</v>
      </c>
      <c r="BM56" t="s">
        <v>522</v>
      </c>
      <c r="BR56" t="s">
        <v>2698</v>
      </c>
      <c r="BS56" t="s">
        <v>2699</v>
      </c>
      <c r="BT56" t="s">
        <v>2700</v>
      </c>
      <c r="DR56" t="s">
        <v>2701</v>
      </c>
      <c r="EH56" t="s">
        <v>1940</v>
      </c>
      <c r="EQ56" t="s">
        <v>1941</v>
      </c>
      <c r="FA56" t="s">
        <v>1333</v>
      </c>
      <c r="FB56" t="s">
        <v>1332</v>
      </c>
      <c r="FQ56" t="s">
        <v>1942</v>
      </c>
      <c r="FY56">
        <v>0</v>
      </c>
      <c r="HK56" t="s">
        <v>18</v>
      </c>
      <c r="HO56" t="s">
        <v>374</v>
      </c>
      <c r="HP56" t="s">
        <v>2217</v>
      </c>
      <c r="HY56" t="s">
        <v>1943</v>
      </c>
      <c r="IE56" t="b">
        <v>0</v>
      </c>
      <c r="JX56" t="s">
        <v>2702</v>
      </c>
      <c r="KA56" t="s">
        <v>2063</v>
      </c>
      <c r="LL56" t="s">
        <v>1332</v>
      </c>
      <c r="RL56" t="s">
        <v>1945</v>
      </c>
      <c r="SR56" t="s">
        <v>1946</v>
      </c>
      <c r="TE56" t="s">
        <v>1947</v>
      </c>
      <c r="UI56" t="s">
        <v>1332</v>
      </c>
      <c r="WI56" t="s">
        <v>1332</v>
      </c>
      <c r="AAZ56" t="s">
        <v>2005</v>
      </c>
      <c r="ABC56" t="s">
        <v>2703</v>
      </c>
      <c r="ABF56" t="s">
        <v>1951</v>
      </c>
      <c r="ABH56" t="s">
        <v>1986</v>
      </c>
      <c r="ACD56" t="s">
        <v>1953</v>
      </c>
      <c r="ADD56" t="s">
        <v>1953</v>
      </c>
      <c r="ADE56" t="s">
        <v>1953</v>
      </c>
      <c r="ADK56" t="s">
        <v>1954</v>
      </c>
      <c r="AEU56" t="s">
        <v>2007</v>
      </c>
      <c r="AFB56" t="s">
        <v>2008</v>
      </c>
      <c r="AGL56">
        <v>3</v>
      </c>
      <c r="AGP56" s="2">
        <v>45900</v>
      </c>
      <c r="AGZ56" t="s">
        <v>1332</v>
      </c>
      <c r="AHF56" t="s">
        <v>2071</v>
      </c>
      <c r="AIJ56" t="s">
        <v>2072</v>
      </c>
      <c r="AIR56" t="s">
        <v>1959</v>
      </c>
      <c r="AKM56" s="49">
        <v>45429.692460891201</v>
      </c>
      <c r="AKN56" t="s">
        <v>2704</v>
      </c>
      <c r="AKO56" t="s">
        <v>1961</v>
      </c>
      <c r="AKQ56" t="s">
        <v>2705</v>
      </c>
      <c r="ALS56" t="s">
        <v>1931</v>
      </c>
      <c r="ALT56" s="2">
        <v>45919.479166666664</v>
      </c>
    </row>
    <row r="57" spans="1:1008" x14ac:dyDescent="0.35">
      <c r="A57" t="s">
        <v>2706</v>
      </c>
      <c r="B57" t="s">
        <v>2707</v>
      </c>
      <c r="C57">
        <v>295403</v>
      </c>
      <c r="D57" t="s">
        <v>1923</v>
      </c>
      <c r="E57" t="s">
        <v>1924</v>
      </c>
      <c r="F57" t="s">
        <v>1925</v>
      </c>
      <c r="G57" s="2">
        <v>45898</v>
      </c>
      <c r="H57" t="s">
        <v>1926</v>
      </c>
      <c r="I57" t="s">
        <v>1927</v>
      </c>
      <c r="J57" t="s">
        <v>1928</v>
      </c>
      <c r="K57" t="s">
        <v>1929</v>
      </c>
      <c r="N57" t="s">
        <v>1930</v>
      </c>
      <c r="O57" t="s">
        <v>1931</v>
      </c>
      <c r="P57" t="s">
        <v>2016</v>
      </c>
      <c r="Q57" t="s">
        <v>2019</v>
      </c>
      <c r="R57" t="s">
        <v>1987</v>
      </c>
      <c r="S57" t="s">
        <v>1990</v>
      </c>
      <c r="T57" t="s">
        <v>1987</v>
      </c>
      <c r="U57" t="s">
        <v>1990</v>
      </c>
      <c r="V57" s="2">
        <v>45873.550694444442</v>
      </c>
      <c r="W57" s="2">
        <v>45909.703472222223</v>
      </c>
      <c r="Y57" s="2">
        <v>45909.702777777777</v>
      </c>
      <c r="AE57" t="s">
        <v>2382</v>
      </c>
      <c r="AG57" t="s">
        <v>2708</v>
      </c>
      <c r="AI57" t="s">
        <v>2709</v>
      </c>
      <c r="AJ57" t="s">
        <v>1987</v>
      </c>
      <c r="AQ57" t="s">
        <v>2710</v>
      </c>
      <c r="AR57" t="s">
        <v>1990</v>
      </c>
      <c r="BF57" t="s">
        <v>1938</v>
      </c>
      <c r="CU57" t="s">
        <v>2711</v>
      </c>
      <c r="CV57" t="b">
        <v>1</v>
      </c>
      <c r="DR57" t="s">
        <v>2712</v>
      </c>
      <c r="EH57" t="s">
        <v>1940</v>
      </c>
      <c r="EQ57" t="s">
        <v>1941</v>
      </c>
      <c r="EW57" t="b">
        <v>1</v>
      </c>
      <c r="FA57" t="s">
        <v>1333</v>
      </c>
      <c r="FB57" t="s">
        <v>1332</v>
      </c>
      <c r="FQ57" t="s">
        <v>1942</v>
      </c>
      <c r="FY57">
        <v>0</v>
      </c>
      <c r="HK57" t="s">
        <v>77</v>
      </c>
      <c r="HO57" t="s">
        <v>374</v>
      </c>
      <c r="HY57" t="s">
        <v>1943</v>
      </c>
      <c r="IE57" t="b">
        <v>0</v>
      </c>
      <c r="JX57" t="s">
        <v>2713</v>
      </c>
      <c r="LL57" t="s">
        <v>1332</v>
      </c>
      <c r="NO57" t="s">
        <v>77</v>
      </c>
      <c r="RL57" t="s">
        <v>1945</v>
      </c>
      <c r="SO57">
        <v>1</v>
      </c>
      <c r="SR57" t="s">
        <v>1946</v>
      </c>
      <c r="TE57" t="s">
        <v>1947</v>
      </c>
      <c r="UI57" t="s">
        <v>1332</v>
      </c>
      <c r="WI57" t="s">
        <v>1332</v>
      </c>
      <c r="AAZ57" t="s">
        <v>2196</v>
      </c>
      <c r="ABA57" t="s">
        <v>2714</v>
      </c>
      <c r="ABC57" t="s">
        <v>2715</v>
      </c>
      <c r="ABF57" t="s">
        <v>1951</v>
      </c>
      <c r="ABH57" t="s">
        <v>1952</v>
      </c>
      <c r="ACD57" t="s">
        <v>1953</v>
      </c>
      <c r="ADD57" t="s">
        <v>1953</v>
      </c>
      <c r="ADE57" t="s">
        <v>1953</v>
      </c>
      <c r="ADK57" t="s">
        <v>1954</v>
      </c>
      <c r="AEU57" t="s">
        <v>1987</v>
      </c>
      <c r="AEV57" t="s">
        <v>2716</v>
      </c>
      <c r="AFB57" t="s">
        <v>1990</v>
      </c>
      <c r="AFC57" t="s">
        <v>2717</v>
      </c>
      <c r="AGL57">
        <v>0</v>
      </c>
      <c r="AGP57" s="2">
        <v>45888</v>
      </c>
      <c r="AGZ57" t="s">
        <v>1332</v>
      </c>
      <c r="AIH57" t="s">
        <v>2387</v>
      </c>
      <c r="AIK57" t="s">
        <v>2718</v>
      </c>
      <c r="AIL57" t="s">
        <v>2268</v>
      </c>
      <c r="AIM57" t="s">
        <v>2719</v>
      </c>
      <c r="AIN57" t="s">
        <v>2720</v>
      </c>
      <c r="AIR57" t="s">
        <v>1959</v>
      </c>
      <c r="AKM57" s="49">
        <v>45877.705124837965</v>
      </c>
      <c r="AKN57" t="s">
        <v>2721</v>
      </c>
      <c r="AKO57" t="s">
        <v>1961</v>
      </c>
      <c r="AKQ57" t="s">
        <v>2722</v>
      </c>
      <c r="AKR57" t="s">
        <v>2723</v>
      </c>
      <c r="ALS57" t="s">
        <v>1931</v>
      </c>
      <c r="ALT57" s="2">
        <v>45909.702777777777</v>
      </c>
    </row>
    <row r="58" spans="1:1008" x14ac:dyDescent="0.35">
      <c r="A58" t="s">
        <v>2724</v>
      </c>
      <c r="B58" t="s">
        <v>378</v>
      </c>
      <c r="C58">
        <v>282241</v>
      </c>
      <c r="D58" t="s">
        <v>1923</v>
      </c>
      <c r="E58" t="s">
        <v>1924</v>
      </c>
      <c r="F58" t="s">
        <v>1925</v>
      </c>
      <c r="G58" s="2">
        <v>45898</v>
      </c>
      <c r="H58" t="s">
        <v>1926</v>
      </c>
      <c r="I58" t="s">
        <v>1927</v>
      </c>
      <c r="J58" t="s">
        <v>1928</v>
      </c>
      <c r="K58" t="s">
        <v>1929</v>
      </c>
      <c r="N58" t="s">
        <v>2532</v>
      </c>
      <c r="O58" t="s">
        <v>1931</v>
      </c>
      <c r="P58" t="s">
        <v>2322</v>
      </c>
      <c r="Q58" t="s">
        <v>2323</v>
      </c>
      <c r="R58" t="s">
        <v>2322</v>
      </c>
      <c r="S58" t="s">
        <v>2323</v>
      </c>
      <c r="T58" t="s">
        <v>2322</v>
      </c>
      <c r="U58" t="s">
        <v>2323</v>
      </c>
      <c r="V58" s="2">
        <v>45838.564583333333</v>
      </c>
      <c r="W58" s="2">
        <v>45902.411805555559</v>
      </c>
      <c r="Y58" s="2">
        <v>45902.411805555559</v>
      </c>
      <c r="AE58" t="s">
        <v>2001</v>
      </c>
      <c r="AG58" t="s">
        <v>2725</v>
      </c>
      <c r="AI58" t="s">
        <v>2322</v>
      </c>
      <c r="AJ58" t="s">
        <v>2726</v>
      </c>
      <c r="AQ58" t="s">
        <v>2323</v>
      </c>
      <c r="AR58" t="s">
        <v>2727</v>
      </c>
      <c r="BF58" t="s">
        <v>1938</v>
      </c>
      <c r="CV58" t="b">
        <v>1</v>
      </c>
      <c r="DR58" t="s">
        <v>2728</v>
      </c>
      <c r="EH58" t="s">
        <v>1940</v>
      </c>
      <c r="EQ58" t="s">
        <v>1941</v>
      </c>
      <c r="EW58" t="b">
        <v>1</v>
      </c>
      <c r="FA58" t="s">
        <v>1333</v>
      </c>
      <c r="FB58" t="s">
        <v>1332</v>
      </c>
      <c r="FQ58" t="s">
        <v>1942</v>
      </c>
      <c r="FY58">
        <v>0</v>
      </c>
      <c r="HK58" t="s">
        <v>18</v>
      </c>
      <c r="HO58" t="s">
        <v>374</v>
      </c>
      <c r="HY58" t="s">
        <v>1943</v>
      </c>
      <c r="IE58" t="b">
        <v>0</v>
      </c>
      <c r="JX58" t="s">
        <v>2729</v>
      </c>
      <c r="LL58" t="s">
        <v>1332</v>
      </c>
      <c r="NO58" t="s">
        <v>77</v>
      </c>
      <c r="OT58" t="s">
        <v>2024</v>
      </c>
      <c r="RL58" t="s">
        <v>1945</v>
      </c>
      <c r="SO58">
        <v>1</v>
      </c>
      <c r="SR58" t="s">
        <v>1946</v>
      </c>
      <c r="TE58" t="s">
        <v>1947</v>
      </c>
      <c r="UI58" t="s">
        <v>1332</v>
      </c>
      <c r="WI58" t="s">
        <v>1332</v>
      </c>
      <c r="AAQ58" t="s">
        <v>2730</v>
      </c>
      <c r="AAZ58" t="s">
        <v>2005</v>
      </c>
      <c r="ABA58" t="s">
        <v>2731</v>
      </c>
      <c r="ABC58" t="s">
        <v>2732</v>
      </c>
      <c r="ABF58" t="s">
        <v>1951</v>
      </c>
      <c r="ABH58" t="s">
        <v>1930</v>
      </c>
      <c r="ACD58" t="s">
        <v>1953</v>
      </c>
      <c r="ADD58" t="s">
        <v>1953</v>
      </c>
      <c r="ADE58" t="s">
        <v>1953</v>
      </c>
      <c r="ADK58" t="s">
        <v>1954</v>
      </c>
      <c r="AEU58" t="s">
        <v>1987</v>
      </c>
      <c r="AEV58" t="s">
        <v>2007</v>
      </c>
      <c r="AFB58" t="s">
        <v>1990</v>
      </c>
      <c r="AFC58" t="s">
        <v>2008</v>
      </c>
      <c r="AGL58">
        <v>0</v>
      </c>
      <c r="AGP58" s="2">
        <v>45900</v>
      </c>
      <c r="AGZ58" t="s">
        <v>1332</v>
      </c>
      <c r="AIH58" t="s">
        <v>2387</v>
      </c>
      <c r="AIK58" t="s">
        <v>1930</v>
      </c>
      <c r="AIR58" t="s">
        <v>1959</v>
      </c>
      <c r="AKM58" s="49">
        <v>45894.344409444442</v>
      </c>
      <c r="AKN58" t="s">
        <v>2733</v>
      </c>
      <c r="AKO58" t="s">
        <v>1961</v>
      </c>
      <c r="AKQ58" t="s">
        <v>2734</v>
      </c>
      <c r="ALS58" t="s">
        <v>1931</v>
      </c>
      <c r="ALT58" s="2">
        <v>45902.411805555559</v>
      </c>
    </row>
    <row r="59" spans="1:1008" x14ac:dyDescent="0.35">
      <c r="A59" t="s">
        <v>2735</v>
      </c>
      <c r="B59" t="s">
        <v>384</v>
      </c>
      <c r="C59">
        <v>293093</v>
      </c>
      <c r="D59" t="s">
        <v>1923</v>
      </c>
      <c r="E59" t="s">
        <v>1924</v>
      </c>
      <c r="F59" t="s">
        <v>1925</v>
      </c>
      <c r="G59" s="2">
        <v>45897</v>
      </c>
      <c r="H59" t="s">
        <v>1926</v>
      </c>
      <c r="I59" t="s">
        <v>1927</v>
      </c>
      <c r="J59" t="s">
        <v>1928</v>
      </c>
      <c r="K59" t="s">
        <v>1929</v>
      </c>
      <c r="N59" t="s">
        <v>1930</v>
      </c>
      <c r="O59" t="s">
        <v>1931</v>
      </c>
      <c r="P59" t="s">
        <v>2015</v>
      </c>
      <c r="Q59" t="s">
        <v>2018</v>
      </c>
      <c r="R59" t="s">
        <v>2015</v>
      </c>
      <c r="S59" t="s">
        <v>2018</v>
      </c>
      <c r="T59" t="s">
        <v>2015</v>
      </c>
      <c r="U59" t="s">
        <v>2018</v>
      </c>
      <c r="V59" s="2">
        <v>45866.676388888889</v>
      </c>
      <c r="W59" s="2">
        <v>45897.425694444442</v>
      </c>
      <c r="Y59" s="2">
        <v>45897.425694444442</v>
      </c>
      <c r="AG59" t="s">
        <v>2736</v>
      </c>
      <c r="AI59" t="s">
        <v>2015</v>
      </c>
      <c r="AQ59" t="s">
        <v>2018</v>
      </c>
      <c r="BF59" t="s">
        <v>1938</v>
      </c>
      <c r="BR59" t="s">
        <v>2737</v>
      </c>
      <c r="BS59" t="s">
        <v>2738</v>
      </c>
      <c r="CV59" t="b">
        <v>1</v>
      </c>
      <c r="DR59" t="s">
        <v>2739</v>
      </c>
      <c r="EH59" t="s">
        <v>1940</v>
      </c>
      <c r="EQ59" t="s">
        <v>1941</v>
      </c>
      <c r="EW59" t="b">
        <v>1</v>
      </c>
      <c r="FA59" t="s">
        <v>1333</v>
      </c>
      <c r="FB59" t="s">
        <v>1332</v>
      </c>
      <c r="FQ59" t="s">
        <v>1942</v>
      </c>
      <c r="FY59">
        <v>0</v>
      </c>
      <c r="HK59" t="s">
        <v>23</v>
      </c>
      <c r="HL59" t="s">
        <v>150</v>
      </c>
      <c r="HO59" t="s">
        <v>233</v>
      </c>
      <c r="HP59" t="s">
        <v>2254</v>
      </c>
      <c r="HY59" t="s">
        <v>1943</v>
      </c>
      <c r="IE59" t="b">
        <v>0</v>
      </c>
      <c r="LL59" t="s">
        <v>1332</v>
      </c>
      <c r="NL59" s="2">
        <v>45866</v>
      </c>
      <c r="NO59" t="s">
        <v>77</v>
      </c>
      <c r="OT59" t="s">
        <v>2625</v>
      </c>
      <c r="RL59" t="s">
        <v>1945</v>
      </c>
      <c r="SO59">
        <v>1</v>
      </c>
      <c r="SR59" t="s">
        <v>1946</v>
      </c>
      <c r="TE59" t="s">
        <v>1947</v>
      </c>
      <c r="UI59" t="s">
        <v>1332</v>
      </c>
      <c r="WI59" t="s">
        <v>1332</v>
      </c>
      <c r="AAZ59" t="s">
        <v>2196</v>
      </c>
      <c r="ABA59" t="s">
        <v>2740</v>
      </c>
      <c r="ABC59" t="s">
        <v>2741</v>
      </c>
      <c r="ABF59" t="s">
        <v>1951</v>
      </c>
      <c r="ABH59" t="s">
        <v>1930</v>
      </c>
      <c r="ACD59" t="s">
        <v>1953</v>
      </c>
      <c r="ADD59" t="s">
        <v>1953</v>
      </c>
      <c r="ADE59" t="s">
        <v>1953</v>
      </c>
      <c r="ADK59" t="s">
        <v>1954</v>
      </c>
      <c r="AEU59" t="s">
        <v>1987</v>
      </c>
      <c r="AFB59" t="s">
        <v>1990</v>
      </c>
      <c r="AGL59">
        <v>2</v>
      </c>
      <c r="AGP59" s="2">
        <v>45896</v>
      </c>
      <c r="AGZ59" t="s">
        <v>1332</v>
      </c>
      <c r="AIR59" t="s">
        <v>1959</v>
      </c>
      <c r="AKN59" t="s">
        <v>2742</v>
      </c>
      <c r="AKO59" t="s">
        <v>1961</v>
      </c>
      <c r="AKQ59" t="s">
        <v>2743</v>
      </c>
      <c r="ALS59" t="s">
        <v>1931</v>
      </c>
      <c r="ALT59" s="2">
        <v>45897.425694444442</v>
      </c>
    </row>
    <row r="60" spans="1:1008" x14ac:dyDescent="0.35">
      <c r="A60" t="s">
        <v>2744</v>
      </c>
      <c r="B60" t="s">
        <v>2745</v>
      </c>
      <c r="C60">
        <v>302352</v>
      </c>
      <c r="D60" t="s">
        <v>1923</v>
      </c>
      <c r="E60" t="s">
        <v>1924</v>
      </c>
      <c r="F60" t="s">
        <v>1925</v>
      </c>
      <c r="G60" s="2">
        <v>45896</v>
      </c>
      <c r="H60" t="s">
        <v>1926</v>
      </c>
      <c r="I60" t="s">
        <v>1927</v>
      </c>
      <c r="J60" t="s">
        <v>1928</v>
      </c>
      <c r="K60" t="s">
        <v>1929</v>
      </c>
      <c r="N60" t="s">
        <v>1959</v>
      </c>
      <c r="O60" t="s">
        <v>1931</v>
      </c>
      <c r="P60" t="s">
        <v>2460</v>
      </c>
      <c r="Q60" t="s">
        <v>2461</v>
      </c>
      <c r="R60" t="s">
        <v>2435</v>
      </c>
      <c r="S60" t="s">
        <v>2436</v>
      </c>
      <c r="T60" t="s">
        <v>2435</v>
      </c>
      <c r="U60" t="s">
        <v>2436</v>
      </c>
      <c r="V60" s="2">
        <v>45895.587500000001</v>
      </c>
      <c r="W60" s="2">
        <v>45896.696527777778</v>
      </c>
      <c r="X60" s="2">
        <v>45978.494444444441</v>
      </c>
      <c r="Y60" s="2">
        <v>45896.696527777778</v>
      </c>
      <c r="AE60" t="s">
        <v>2437</v>
      </c>
      <c r="AI60" t="s">
        <v>1987</v>
      </c>
      <c r="AJ60" t="s">
        <v>2435</v>
      </c>
      <c r="AQ60" t="s">
        <v>1990</v>
      </c>
      <c r="AR60" t="s">
        <v>2436</v>
      </c>
      <c r="BF60" t="s">
        <v>1938</v>
      </c>
      <c r="BR60" t="s">
        <v>2746</v>
      </c>
      <c r="BS60" t="s">
        <v>2747</v>
      </c>
      <c r="BT60" t="s">
        <v>2748</v>
      </c>
      <c r="CV60" t="b">
        <v>1</v>
      </c>
      <c r="DR60" t="s">
        <v>2749</v>
      </c>
      <c r="EH60" t="s">
        <v>1940</v>
      </c>
      <c r="EQ60" t="s">
        <v>1941</v>
      </c>
      <c r="EW60" t="b">
        <v>1</v>
      </c>
      <c r="FA60" t="s">
        <v>1333</v>
      </c>
      <c r="FB60" t="s">
        <v>1332</v>
      </c>
      <c r="FQ60" t="s">
        <v>1942</v>
      </c>
      <c r="FY60">
        <v>0</v>
      </c>
      <c r="HK60" t="s">
        <v>596</v>
      </c>
      <c r="HO60" t="s">
        <v>79</v>
      </c>
      <c r="HY60" t="s">
        <v>1943</v>
      </c>
      <c r="IE60" t="b">
        <v>0</v>
      </c>
      <c r="LL60" t="s">
        <v>1332</v>
      </c>
      <c r="NL60" s="2">
        <v>45895</v>
      </c>
      <c r="NO60" t="s">
        <v>77</v>
      </c>
      <c r="OZ60" s="2">
        <v>45898</v>
      </c>
      <c r="RL60" t="s">
        <v>1945</v>
      </c>
      <c r="SO60">
        <v>1</v>
      </c>
      <c r="SR60" t="s">
        <v>1946</v>
      </c>
      <c r="TE60" t="s">
        <v>1947</v>
      </c>
      <c r="UI60" t="s">
        <v>1332</v>
      </c>
      <c r="WI60" t="s">
        <v>1332</v>
      </c>
      <c r="AAZ60" t="s">
        <v>1968</v>
      </c>
      <c r="ABA60" t="s">
        <v>2750</v>
      </c>
      <c r="ABC60" t="s">
        <v>2751</v>
      </c>
      <c r="ABF60" t="s">
        <v>1951</v>
      </c>
      <c r="ABH60" t="s">
        <v>1986</v>
      </c>
      <c r="ACD60" t="s">
        <v>1953</v>
      </c>
      <c r="ADD60" t="s">
        <v>1953</v>
      </c>
      <c r="ADE60" t="s">
        <v>1953</v>
      </c>
      <c r="ADK60" t="s">
        <v>1954</v>
      </c>
      <c r="AEU60" t="s">
        <v>1987</v>
      </c>
      <c r="AEV60" t="s">
        <v>2435</v>
      </c>
      <c r="AFB60" t="s">
        <v>1990</v>
      </c>
      <c r="AFC60" t="s">
        <v>2436</v>
      </c>
      <c r="AGL60">
        <v>3</v>
      </c>
      <c r="AGZ60" t="s">
        <v>1332</v>
      </c>
      <c r="AIR60" t="s">
        <v>1959</v>
      </c>
      <c r="AKM60" s="49">
        <v>45896.534120127311</v>
      </c>
      <c r="AKN60" t="s">
        <v>2752</v>
      </c>
      <c r="AKO60" t="s">
        <v>1961</v>
      </c>
      <c r="AKQ60" t="s">
        <v>2753</v>
      </c>
      <c r="AKR60" t="s">
        <v>2754</v>
      </c>
      <c r="AKS60" t="s">
        <v>2755</v>
      </c>
      <c r="ALS60" t="s">
        <v>1931</v>
      </c>
      <c r="ALT60" s="2">
        <v>45896.696527777778</v>
      </c>
    </row>
    <row r="61" spans="1:1008" x14ac:dyDescent="0.35">
      <c r="A61" t="s">
        <v>2756</v>
      </c>
      <c r="B61" t="s">
        <v>2757</v>
      </c>
      <c r="C61">
        <v>302349</v>
      </c>
      <c r="D61" t="s">
        <v>1923</v>
      </c>
      <c r="E61" t="s">
        <v>1924</v>
      </c>
      <c r="F61" t="s">
        <v>1925</v>
      </c>
      <c r="G61" s="2">
        <v>45896</v>
      </c>
      <c r="H61" t="s">
        <v>1926</v>
      </c>
      <c r="I61" t="s">
        <v>1927</v>
      </c>
      <c r="J61" t="s">
        <v>1928</v>
      </c>
      <c r="K61" t="s">
        <v>1929</v>
      </c>
      <c r="N61" t="s">
        <v>1959</v>
      </c>
      <c r="O61" t="s">
        <v>1931</v>
      </c>
      <c r="P61" t="s">
        <v>2460</v>
      </c>
      <c r="Q61" t="s">
        <v>2461</v>
      </c>
      <c r="R61" t="s">
        <v>2435</v>
      </c>
      <c r="S61" t="s">
        <v>2436</v>
      </c>
      <c r="T61" t="s">
        <v>2435</v>
      </c>
      <c r="U61" t="s">
        <v>2436</v>
      </c>
      <c r="V61" s="2">
        <v>45895.584027777775</v>
      </c>
      <c r="W61" s="2">
        <v>45896.693055555559</v>
      </c>
      <c r="X61" s="2">
        <v>45978.493750000001</v>
      </c>
      <c r="Y61" s="2">
        <v>45896.693055555559</v>
      </c>
      <c r="AE61" t="s">
        <v>2437</v>
      </c>
      <c r="AI61" t="s">
        <v>1987</v>
      </c>
      <c r="AJ61" t="s">
        <v>2435</v>
      </c>
      <c r="AQ61" t="s">
        <v>1990</v>
      </c>
      <c r="AR61" t="s">
        <v>2436</v>
      </c>
      <c r="BF61" t="s">
        <v>1938</v>
      </c>
      <c r="BR61" t="s">
        <v>2758</v>
      </c>
      <c r="BS61" t="s">
        <v>2759</v>
      </c>
      <c r="BT61" t="s">
        <v>2760</v>
      </c>
      <c r="CV61" t="b">
        <v>1</v>
      </c>
      <c r="DR61" t="s">
        <v>2761</v>
      </c>
      <c r="EH61" t="s">
        <v>1940</v>
      </c>
      <c r="EQ61" t="s">
        <v>1941</v>
      </c>
      <c r="EW61" t="b">
        <v>1</v>
      </c>
      <c r="FA61" t="s">
        <v>1333</v>
      </c>
      <c r="FB61" t="s">
        <v>1332</v>
      </c>
      <c r="FQ61" t="s">
        <v>1942</v>
      </c>
      <c r="FY61">
        <v>0</v>
      </c>
      <c r="HK61" t="s">
        <v>596</v>
      </c>
      <c r="HO61" t="s">
        <v>79</v>
      </c>
      <c r="HY61" t="s">
        <v>1943</v>
      </c>
      <c r="IE61" t="b">
        <v>0</v>
      </c>
      <c r="LL61" t="s">
        <v>1332</v>
      </c>
      <c r="NL61" s="2">
        <v>45895</v>
      </c>
      <c r="NO61" t="s">
        <v>77</v>
      </c>
      <c r="OZ61" s="2">
        <v>45898</v>
      </c>
      <c r="RL61" t="s">
        <v>1945</v>
      </c>
      <c r="SO61">
        <v>1</v>
      </c>
      <c r="SR61" t="s">
        <v>1946</v>
      </c>
      <c r="TE61" t="s">
        <v>1947</v>
      </c>
      <c r="UI61" t="s">
        <v>1332</v>
      </c>
      <c r="WI61" t="s">
        <v>1332</v>
      </c>
      <c r="AAZ61" t="s">
        <v>1968</v>
      </c>
      <c r="ABA61" t="s">
        <v>2762</v>
      </c>
      <c r="ABC61" t="s">
        <v>2763</v>
      </c>
      <c r="ABF61" t="s">
        <v>1951</v>
      </c>
      <c r="ABH61" t="s">
        <v>1986</v>
      </c>
      <c r="ACD61" t="s">
        <v>1953</v>
      </c>
      <c r="ADD61" t="s">
        <v>1953</v>
      </c>
      <c r="ADE61" t="s">
        <v>1953</v>
      </c>
      <c r="ADK61" t="s">
        <v>1954</v>
      </c>
      <c r="AEU61" t="s">
        <v>1987</v>
      </c>
      <c r="AEV61" t="s">
        <v>2435</v>
      </c>
      <c r="AFB61" t="s">
        <v>1990</v>
      </c>
      <c r="AFC61" t="s">
        <v>2436</v>
      </c>
      <c r="AGL61">
        <v>3</v>
      </c>
      <c r="AGZ61" t="s">
        <v>1332</v>
      </c>
      <c r="AIR61" t="s">
        <v>1959</v>
      </c>
      <c r="AKM61" s="49">
        <v>45895.759769814817</v>
      </c>
      <c r="AKN61" t="s">
        <v>2764</v>
      </c>
      <c r="AKO61" t="s">
        <v>1961</v>
      </c>
      <c r="AKQ61" t="s">
        <v>2765</v>
      </c>
      <c r="AKR61" t="s">
        <v>2766</v>
      </c>
      <c r="AKS61" t="s">
        <v>2767</v>
      </c>
      <c r="AKT61" t="s">
        <v>2768</v>
      </c>
      <c r="ALS61" t="s">
        <v>1931</v>
      </c>
      <c r="ALT61" s="2">
        <v>45896.693055555559</v>
      </c>
    </row>
    <row r="62" spans="1:1008" x14ac:dyDescent="0.35">
      <c r="A62" t="s">
        <v>2769</v>
      </c>
      <c r="B62" t="s">
        <v>412</v>
      </c>
      <c r="C62">
        <v>205519</v>
      </c>
      <c r="D62" t="s">
        <v>1923</v>
      </c>
      <c r="E62" t="s">
        <v>1924</v>
      </c>
      <c r="F62" t="s">
        <v>1925</v>
      </c>
      <c r="G62" s="2">
        <v>45881</v>
      </c>
      <c r="H62" t="s">
        <v>1926</v>
      </c>
      <c r="I62" t="s">
        <v>1927</v>
      </c>
      <c r="J62" t="s">
        <v>1928</v>
      </c>
      <c r="K62" t="s">
        <v>1929</v>
      </c>
      <c r="N62" t="s">
        <v>1930</v>
      </c>
      <c r="O62" t="s">
        <v>1931</v>
      </c>
      <c r="P62" t="s">
        <v>2770</v>
      </c>
      <c r="Q62" t="s">
        <v>2771</v>
      </c>
      <c r="R62" t="s">
        <v>2770</v>
      </c>
      <c r="S62" t="s">
        <v>2771</v>
      </c>
      <c r="T62" t="s">
        <v>2770</v>
      </c>
      <c r="U62" t="s">
        <v>2771</v>
      </c>
      <c r="V62" s="2">
        <v>45518.615277777775</v>
      </c>
      <c r="W62" s="2">
        <v>45881.32708333333</v>
      </c>
      <c r="Y62" s="2">
        <v>45881.32708333333</v>
      </c>
      <c r="AE62" t="s">
        <v>2001</v>
      </c>
      <c r="AG62" t="s">
        <v>2772</v>
      </c>
      <c r="AI62" t="s">
        <v>2047</v>
      </c>
      <c r="AJ62" t="s">
        <v>1987</v>
      </c>
      <c r="AK62" t="s">
        <v>2016</v>
      </c>
      <c r="AL62" t="s">
        <v>2007</v>
      </c>
      <c r="AM62" t="s">
        <v>1936</v>
      </c>
      <c r="AN62" t="s">
        <v>2770</v>
      </c>
      <c r="AQ62" t="s">
        <v>2048</v>
      </c>
      <c r="AR62" t="s">
        <v>1990</v>
      </c>
      <c r="AS62" t="s">
        <v>2019</v>
      </c>
      <c r="AT62" t="s">
        <v>2008</v>
      </c>
      <c r="AU62" t="s">
        <v>1937</v>
      </c>
      <c r="AV62" t="s">
        <v>2771</v>
      </c>
      <c r="BR62" t="s">
        <v>2773</v>
      </c>
      <c r="BS62" t="s">
        <v>2774</v>
      </c>
      <c r="BT62" t="s">
        <v>2775</v>
      </c>
      <c r="BU62" t="s">
        <v>2776</v>
      </c>
      <c r="BV62" t="s">
        <v>2777</v>
      </c>
      <c r="BW62" t="s">
        <v>2778</v>
      </c>
      <c r="DR62" t="s">
        <v>2779</v>
      </c>
      <c r="EH62" t="s">
        <v>1940</v>
      </c>
      <c r="EQ62" t="s">
        <v>1941</v>
      </c>
      <c r="FA62" t="s">
        <v>1333</v>
      </c>
      <c r="FB62" t="s">
        <v>1332</v>
      </c>
      <c r="FQ62" t="s">
        <v>1942</v>
      </c>
      <c r="FY62">
        <v>0</v>
      </c>
      <c r="HK62" t="s">
        <v>150</v>
      </c>
      <c r="HO62" t="s">
        <v>206</v>
      </c>
      <c r="HP62" t="s">
        <v>2217</v>
      </c>
      <c r="HY62" t="s">
        <v>1943</v>
      </c>
      <c r="IE62" t="b">
        <v>0</v>
      </c>
      <c r="KA62" t="s">
        <v>2064</v>
      </c>
      <c r="LL62" t="s">
        <v>1332</v>
      </c>
      <c r="NL62" s="2">
        <v>45838</v>
      </c>
      <c r="NO62" t="s">
        <v>77</v>
      </c>
      <c r="OT62" t="s">
        <v>2024</v>
      </c>
      <c r="RL62" t="s">
        <v>1945</v>
      </c>
      <c r="SO62">
        <v>1</v>
      </c>
      <c r="SR62" t="s">
        <v>1946</v>
      </c>
      <c r="TE62" t="s">
        <v>1947</v>
      </c>
      <c r="UI62" t="s">
        <v>1332</v>
      </c>
      <c r="WI62" t="s">
        <v>1332</v>
      </c>
      <c r="AAQ62" t="s">
        <v>410</v>
      </c>
      <c r="AAZ62" t="s">
        <v>2005</v>
      </c>
      <c r="ABA62" t="s">
        <v>2780</v>
      </c>
      <c r="ABC62" t="s">
        <v>2781</v>
      </c>
      <c r="ABF62" t="s">
        <v>1951</v>
      </c>
      <c r="ABH62" t="s">
        <v>1952</v>
      </c>
      <c r="ACD62" t="s">
        <v>1953</v>
      </c>
      <c r="ADD62" t="s">
        <v>1953</v>
      </c>
      <c r="ADE62" t="s">
        <v>1953</v>
      </c>
      <c r="ADK62" t="s">
        <v>1954</v>
      </c>
      <c r="AEU62" t="s">
        <v>1987</v>
      </c>
      <c r="AEV62" t="s">
        <v>2016</v>
      </c>
      <c r="AFB62" t="s">
        <v>1990</v>
      </c>
      <c r="AFC62" t="s">
        <v>2019</v>
      </c>
      <c r="AGL62">
        <v>6</v>
      </c>
      <c r="AGP62" s="2">
        <v>45881</v>
      </c>
      <c r="AGZ62" t="s">
        <v>1332</v>
      </c>
      <c r="AHF62" t="s">
        <v>2611</v>
      </c>
      <c r="AIJ62" t="s">
        <v>2072</v>
      </c>
      <c r="AIR62" t="s">
        <v>1959</v>
      </c>
      <c r="AKM62" s="49">
        <v>45841.566838877312</v>
      </c>
      <c r="AKN62" t="s">
        <v>2782</v>
      </c>
      <c r="AKO62" t="s">
        <v>1961</v>
      </c>
      <c r="AKQ62" t="s">
        <v>2783</v>
      </c>
      <c r="AKR62" t="s">
        <v>2784</v>
      </c>
      <c r="AKS62" t="s">
        <v>2785</v>
      </c>
      <c r="AKT62" t="s">
        <v>2786</v>
      </c>
      <c r="AKU62" t="s">
        <v>2787</v>
      </c>
      <c r="AKV62" t="s">
        <v>2788</v>
      </c>
      <c r="AKW62" t="s">
        <v>2789</v>
      </c>
      <c r="AKX62" t="s">
        <v>2790</v>
      </c>
      <c r="AKY62" t="s">
        <v>2791</v>
      </c>
      <c r="AKZ62" t="s">
        <v>2792</v>
      </c>
      <c r="ALA62" t="s">
        <v>2793</v>
      </c>
      <c r="ALB62" t="s">
        <v>2794</v>
      </c>
      <c r="ALC62" t="s">
        <v>2795</v>
      </c>
      <c r="ALD62" t="s">
        <v>2796</v>
      </c>
      <c r="ALE62" t="s">
        <v>2797</v>
      </c>
      <c r="ALF62" t="s">
        <v>2798</v>
      </c>
      <c r="ALG62" t="s">
        <v>2799</v>
      </c>
      <c r="ALH62" t="s">
        <v>2800</v>
      </c>
      <c r="ALI62" t="s">
        <v>2801</v>
      </c>
      <c r="ALJ62" t="s">
        <v>2802</v>
      </c>
      <c r="ALK62" t="s">
        <v>2803</v>
      </c>
      <c r="ALS62" t="s">
        <v>1931</v>
      </c>
      <c r="ALT62" s="2">
        <v>45881.32708333333</v>
      </c>
    </row>
    <row r="63" spans="1:1008" x14ac:dyDescent="0.35">
      <c r="A63" t="s">
        <v>2804</v>
      </c>
      <c r="B63" t="s">
        <v>425</v>
      </c>
      <c r="C63">
        <v>291872</v>
      </c>
      <c r="D63" t="s">
        <v>1923</v>
      </c>
      <c r="E63" t="s">
        <v>1924</v>
      </c>
      <c r="F63" t="s">
        <v>1925</v>
      </c>
      <c r="G63" s="2">
        <v>45876</v>
      </c>
      <c r="H63" t="s">
        <v>1926</v>
      </c>
      <c r="I63" t="s">
        <v>1927</v>
      </c>
      <c r="J63" t="s">
        <v>1928</v>
      </c>
      <c r="K63" t="s">
        <v>1929</v>
      </c>
      <c r="N63" t="s">
        <v>1930</v>
      </c>
      <c r="O63" t="s">
        <v>1931</v>
      </c>
      <c r="P63" t="s">
        <v>2015</v>
      </c>
      <c r="Q63" t="s">
        <v>2018</v>
      </c>
      <c r="R63" t="s">
        <v>2015</v>
      </c>
      <c r="S63" t="s">
        <v>2018</v>
      </c>
      <c r="T63" t="s">
        <v>2015</v>
      </c>
      <c r="U63" t="s">
        <v>2018</v>
      </c>
      <c r="V63" s="2">
        <v>45862.796527777777</v>
      </c>
      <c r="W63" s="2">
        <v>45884.336805555555</v>
      </c>
      <c r="Y63" s="2">
        <v>45883.620138888888</v>
      </c>
      <c r="AG63" t="s">
        <v>2805</v>
      </c>
      <c r="AI63" t="s">
        <v>2015</v>
      </c>
      <c r="AJ63" t="s">
        <v>1987</v>
      </c>
      <c r="AK63" t="s">
        <v>2016</v>
      </c>
      <c r="AQ63" t="s">
        <v>2018</v>
      </c>
      <c r="AR63" t="s">
        <v>1990</v>
      </c>
      <c r="AS63" t="s">
        <v>2019</v>
      </c>
      <c r="BF63" t="s">
        <v>1938</v>
      </c>
      <c r="BR63" t="s">
        <v>2806</v>
      </c>
      <c r="BS63" t="s">
        <v>2807</v>
      </c>
      <c r="CV63" t="b">
        <v>1</v>
      </c>
      <c r="DR63" t="s">
        <v>2808</v>
      </c>
      <c r="EH63" t="s">
        <v>1940</v>
      </c>
      <c r="EQ63" t="s">
        <v>1941</v>
      </c>
      <c r="EW63" t="b">
        <v>1</v>
      </c>
      <c r="FA63" t="s">
        <v>1333</v>
      </c>
      <c r="FB63" t="s">
        <v>1332</v>
      </c>
      <c r="FQ63" t="s">
        <v>1942</v>
      </c>
      <c r="FY63">
        <v>0</v>
      </c>
      <c r="HK63" t="s">
        <v>23</v>
      </c>
      <c r="HO63" t="s">
        <v>233</v>
      </c>
      <c r="HP63" t="s">
        <v>2254</v>
      </c>
      <c r="HY63" t="s">
        <v>1943</v>
      </c>
      <c r="IE63" t="b">
        <v>0</v>
      </c>
      <c r="LL63" t="s">
        <v>1332</v>
      </c>
      <c r="NO63" t="s">
        <v>77</v>
      </c>
      <c r="RL63" t="s">
        <v>1945</v>
      </c>
      <c r="SO63">
        <v>1</v>
      </c>
      <c r="SR63" t="s">
        <v>1946</v>
      </c>
      <c r="TE63" t="s">
        <v>1947</v>
      </c>
      <c r="UI63" t="s">
        <v>1332</v>
      </c>
      <c r="WI63" t="s">
        <v>1332</v>
      </c>
      <c r="AAQ63" t="s">
        <v>423</v>
      </c>
      <c r="AAZ63" t="s">
        <v>2196</v>
      </c>
      <c r="ABA63" t="s">
        <v>2809</v>
      </c>
      <c r="ABC63" t="s">
        <v>2810</v>
      </c>
      <c r="ABF63" t="s">
        <v>1951</v>
      </c>
      <c r="ABH63" t="s">
        <v>1930</v>
      </c>
      <c r="ACD63" t="s">
        <v>1953</v>
      </c>
      <c r="ADD63" t="s">
        <v>1953</v>
      </c>
      <c r="ADE63" t="s">
        <v>1953</v>
      </c>
      <c r="ADK63" t="s">
        <v>1954</v>
      </c>
      <c r="AEU63" t="s">
        <v>1987</v>
      </c>
      <c r="AFB63" t="s">
        <v>1990</v>
      </c>
      <c r="AGL63">
        <v>2</v>
      </c>
      <c r="AGP63" s="2">
        <v>45883</v>
      </c>
      <c r="AGZ63" t="s">
        <v>1332</v>
      </c>
      <c r="AIR63" t="s">
        <v>1959</v>
      </c>
      <c r="AKM63" s="49">
        <v>45883.787163634261</v>
      </c>
      <c r="AKN63" t="s">
        <v>2811</v>
      </c>
      <c r="AKO63" t="s">
        <v>1961</v>
      </c>
      <c r="AKQ63" t="s">
        <v>2812</v>
      </c>
      <c r="AKR63" t="s">
        <v>2813</v>
      </c>
      <c r="AKS63" t="s">
        <v>2814</v>
      </c>
      <c r="ALS63" t="s">
        <v>1931</v>
      </c>
      <c r="ALT63" s="2">
        <v>45883.620138888888</v>
      </c>
    </row>
    <row r="64" spans="1:1008" x14ac:dyDescent="0.35">
      <c r="A64" t="s">
        <v>2815</v>
      </c>
      <c r="B64" t="s">
        <v>417</v>
      </c>
      <c r="C64">
        <v>276355</v>
      </c>
      <c r="D64" t="s">
        <v>1923</v>
      </c>
      <c r="E64" t="s">
        <v>1924</v>
      </c>
      <c r="F64" t="s">
        <v>1925</v>
      </c>
      <c r="G64" s="2">
        <v>45876</v>
      </c>
      <c r="H64" t="s">
        <v>1926</v>
      </c>
      <c r="I64" t="s">
        <v>1927</v>
      </c>
      <c r="J64" t="s">
        <v>1928</v>
      </c>
      <c r="K64" t="s">
        <v>1929</v>
      </c>
      <c r="N64" t="s">
        <v>1930</v>
      </c>
      <c r="O64" t="s">
        <v>1931</v>
      </c>
      <c r="P64" t="s">
        <v>1932</v>
      </c>
      <c r="Q64" t="s">
        <v>1933</v>
      </c>
      <c r="R64" t="s">
        <v>1932</v>
      </c>
      <c r="S64" t="s">
        <v>1933</v>
      </c>
      <c r="T64" t="s">
        <v>1932</v>
      </c>
      <c r="U64" t="s">
        <v>1933</v>
      </c>
      <c r="V64" s="2">
        <v>45821.372916666667</v>
      </c>
      <c r="W64" s="2">
        <v>45887.537499999999</v>
      </c>
      <c r="Y64" s="2">
        <v>45887.536111111112</v>
      </c>
      <c r="AE64" t="s">
        <v>1934</v>
      </c>
      <c r="AG64" t="s">
        <v>2816</v>
      </c>
      <c r="AI64" t="s">
        <v>1932</v>
      </c>
      <c r="AQ64" t="s">
        <v>1933</v>
      </c>
      <c r="BF64" t="s">
        <v>1938</v>
      </c>
      <c r="CV64" t="b">
        <v>1</v>
      </c>
      <c r="DR64" t="s">
        <v>2817</v>
      </c>
      <c r="EH64" t="s">
        <v>1940</v>
      </c>
      <c r="EQ64" t="s">
        <v>1941</v>
      </c>
      <c r="EW64" t="b">
        <v>1</v>
      </c>
      <c r="FA64" t="s">
        <v>1333</v>
      </c>
      <c r="FB64" t="s">
        <v>1332</v>
      </c>
      <c r="FQ64" t="s">
        <v>1942</v>
      </c>
      <c r="FY64">
        <v>0</v>
      </c>
      <c r="HK64" t="s">
        <v>150</v>
      </c>
      <c r="HO64" t="s">
        <v>13</v>
      </c>
      <c r="HY64" t="s">
        <v>1943</v>
      </c>
      <c r="IE64" t="b">
        <v>0</v>
      </c>
      <c r="LL64" t="s">
        <v>1332</v>
      </c>
      <c r="NO64" t="s">
        <v>77</v>
      </c>
      <c r="RL64" t="s">
        <v>1945</v>
      </c>
      <c r="SO64">
        <v>1</v>
      </c>
      <c r="SR64" t="s">
        <v>1946</v>
      </c>
      <c r="TE64" t="s">
        <v>1947</v>
      </c>
      <c r="UI64" t="s">
        <v>1332</v>
      </c>
      <c r="WI64" t="s">
        <v>1332</v>
      </c>
      <c r="AAQ64" t="s">
        <v>415</v>
      </c>
      <c r="AAZ64" t="s">
        <v>1948</v>
      </c>
      <c r="ABA64" t="s">
        <v>2818</v>
      </c>
      <c r="ABC64" t="s">
        <v>2819</v>
      </c>
      <c r="ABF64" t="s">
        <v>1951</v>
      </c>
      <c r="ABH64" t="s">
        <v>1952</v>
      </c>
      <c r="ACD64" t="s">
        <v>1953</v>
      </c>
      <c r="ADD64" t="s">
        <v>1953</v>
      </c>
      <c r="ADE64" t="s">
        <v>1953</v>
      </c>
      <c r="ADK64" t="s">
        <v>1954</v>
      </c>
      <c r="AEU64" t="s">
        <v>2131</v>
      </c>
      <c r="AFB64" t="s">
        <v>2133</v>
      </c>
      <c r="AGL64">
        <v>0</v>
      </c>
      <c r="AGP64" s="2">
        <v>45876</v>
      </c>
      <c r="AGZ64" t="s">
        <v>1332</v>
      </c>
      <c r="AIR64" t="s">
        <v>1959</v>
      </c>
      <c r="AKN64" t="s">
        <v>2820</v>
      </c>
      <c r="AKO64" t="s">
        <v>1961</v>
      </c>
      <c r="ALS64" t="s">
        <v>1931</v>
      </c>
      <c r="ALT64" s="2">
        <v>45887.536111111112</v>
      </c>
    </row>
    <row r="65" spans="1:1008" x14ac:dyDescent="0.35">
      <c r="A65" t="s">
        <v>2821</v>
      </c>
      <c r="B65" t="s">
        <v>420</v>
      </c>
      <c r="C65">
        <v>214159</v>
      </c>
      <c r="D65" t="s">
        <v>1923</v>
      </c>
      <c r="E65" t="s">
        <v>1924</v>
      </c>
      <c r="F65" t="s">
        <v>1925</v>
      </c>
      <c r="G65" s="2">
        <v>45876</v>
      </c>
      <c r="H65" t="s">
        <v>1926</v>
      </c>
      <c r="I65" t="s">
        <v>1927</v>
      </c>
      <c r="J65" t="s">
        <v>1928</v>
      </c>
      <c r="K65" t="s">
        <v>1929</v>
      </c>
      <c r="N65" t="s">
        <v>1930</v>
      </c>
      <c r="O65" t="s">
        <v>1931</v>
      </c>
      <c r="P65" t="s">
        <v>2822</v>
      </c>
      <c r="Q65" t="s">
        <v>2823</v>
      </c>
      <c r="R65" t="s">
        <v>2822</v>
      </c>
      <c r="S65" t="s">
        <v>2823</v>
      </c>
      <c r="T65" t="s">
        <v>2822</v>
      </c>
      <c r="U65" t="s">
        <v>2823</v>
      </c>
      <c r="V65" s="2">
        <v>45566.405555555553</v>
      </c>
      <c r="W65" s="2">
        <v>45883.565972222219</v>
      </c>
      <c r="Y65" s="2">
        <v>45876.31527777778</v>
      </c>
      <c r="AE65" t="s">
        <v>2001</v>
      </c>
      <c r="AG65" t="s">
        <v>2824</v>
      </c>
      <c r="AI65" t="s">
        <v>2822</v>
      </c>
      <c r="AJ65" t="s">
        <v>2726</v>
      </c>
      <c r="AK65" t="s">
        <v>2825</v>
      </c>
      <c r="AL65" t="s">
        <v>2047</v>
      </c>
      <c r="AM65" t="s">
        <v>1987</v>
      </c>
      <c r="AN65" t="s">
        <v>2007</v>
      </c>
      <c r="AO65" t="s">
        <v>1936</v>
      </c>
      <c r="AQ65" t="s">
        <v>2823</v>
      </c>
      <c r="AR65" t="s">
        <v>2727</v>
      </c>
      <c r="AS65" t="s">
        <v>2826</v>
      </c>
      <c r="AT65" t="s">
        <v>2048</v>
      </c>
      <c r="AU65" t="s">
        <v>1990</v>
      </c>
      <c r="AV65" t="s">
        <v>2008</v>
      </c>
      <c r="AW65" t="s">
        <v>1937</v>
      </c>
      <c r="BF65" t="s">
        <v>1938</v>
      </c>
      <c r="BR65" t="s">
        <v>2827</v>
      </c>
      <c r="BS65" t="s">
        <v>2828</v>
      </c>
      <c r="BT65" t="s">
        <v>2829</v>
      </c>
      <c r="BU65" t="s">
        <v>2830</v>
      </c>
      <c r="DR65" t="s">
        <v>2831</v>
      </c>
      <c r="EH65" t="s">
        <v>1940</v>
      </c>
      <c r="EQ65" t="s">
        <v>1941</v>
      </c>
      <c r="FA65" t="s">
        <v>1333</v>
      </c>
      <c r="FB65" t="s">
        <v>1332</v>
      </c>
      <c r="FQ65" t="s">
        <v>1942</v>
      </c>
      <c r="FY65">
        <v>0</v>
      </c>
      <c r="HK65" t="s">
        <v>18</v>
      </c>
      <c r="HO65" t="s">
        <v>206</v>
      </c>
      <c r="HP65" t="s">
        <v>2561</v>
      </c>
      <c r="HY65" t="s">
        <v>1943</v>
      </c>
      <c r="IE65" t="b">
        <v>0</v>
      </c>
      <c r="JX65" t="s">
        <v>2832</v>
      </c>
      <c r="LL65" t="s">
        <v>1332</v>
      </c>
      <c r="NL65" s="2">
        <v>45834</v>
      </c>
      <c r="NO65" t="s">
        <v>77</v>
      </c>
      <c r="OT65" t="s">
        <v>2024</v>
      </c>
      <c r="RL65" t="s">
        <v>1945</v>
      </c>
      <c r="SO65">
        <v>1</v>
      </c>
      <c r="SR65" t="s">
        <v>1946</v>
      </c>
      <c r="TE65" t="s">
        <v>1947</v>
      </c>
      <c r="UI65" t="s">
        <v>1332</v>
      </c>
      <c r="WI65" t="s">
        <v>1332</v>
      </c>
      <c r="AAQ65" t="s">
        <v>418</v>
      </c>
      <c r="AAZ65" t="s">
        <v>2005</v>
      </c>
      <c r="ABA65" t="s">
        <v>2833</v>
      </c>
      <c r="ABC65" t="s">
        <v>2834</v>
      </c>
      <c r="ABF65" t="s">
        <v>1951</v>
      </c>
      <c r="ABH65" t="s">
        <v>1952</v>
      </c>
      <c r="ACD65" t="s">
        <v>1953</v>
      </c>
      <c r="ADD65" t="s">
        <v>1953</v>
      </c>
      <c r="ADE65" t="s">
        <v>1953</v>
      </c>
      <c r="ADK65" t="s">
        <v>1954</v>
      </c>
      <c r="AEU65" t="s">
        <v>2007</v>
      </c>
      <c r="AFB65" t="s">
        <v>2008</v>
      </c>
      <c r="AGL65">
        <v>4</v>
      </c>
      <c r="AGP65" s="2">
        <v>45876</v>
      </c>
      <c r="AGZ65" t="s">
        <v>1332</v>
      </c>
      <c r="AHF65" t="s">
        <v>2071</v>
      </c>
      <c r="AIJ65" t="s">
        <v>2072</v>
      </c>
      <c r="AIR65" t="s">
        <v>1959</v>
      </c>
      <c r="AKM65" s="49">
        <v>45873.797343344908</v>
      </c>
      <c r="AKN65" t="s">
        <v>2835</v>
      </c>
      <c r="AKO65" t="s">
        <v>1961</v>
      </c>
      <c r="AKQ65" t="s">
        <v>2836</v>
      </c>
      <c r="AKR65" t="s">
        <v>2837</v>
      </c>
      <c r="AKS65" t="s">
        <v>2838</v>
      </c>
      <c r="AKT65" t="s">
        <v>2839</v>
      </c>
      <c r="AKU65" t="s">
        <v>2840</v>
      </c>
      <c r="AKV65" t="s">
        <v>2841</v>
      </c>
      <c r="AKW65" t="s">
        <v>2842</v>
      </c>
      <c r="AKX65" t="s">
        <v>2843</v>
      </c>
      <c r="AKY65" t="s">
        <v>2844</v>
      </c>
      <c r="AKZ65" t="s">
        <v>2845</v>
      </c>
      <c r="ALA65" t="s">
        <v>2846</v>
      </c>
      <c r="ALB65" t="s">
        <v>2847</v>
      </c>
      <c r="ALC65" t="s">
        <v>2848</v>
      </c>
      <c r="ALD65" t="s">
        <v>2849</v>
      </c>
      <c r="ALS65" t="s">
        <v>1931</v>
      </c>
      <c r="ALT65" s="2">
        <v>45876.31527777778</v>
      </c>
    </row>
    <row r="66" spans="1:1008" x14ac:dyDescent="0.35">
      <c r="A66" t="s">
        <v>2850</v>
      </c>
      <c r="B66" t="s">
        <v>2851</v>
      </c>
      <c r="C66">
        <v>225593</v>
      </c>
      <c r="D66" t="s">
        <v>1923</v>
      </c>
      <c r="E66" t="s">
        <v>1924</v>
      </c>
      <c r="F66" t="s">
        <v>1925</v>
      </c>
      <c r="G66" s="2">
        <v>45874</v>
      </c>
      <c r="H66" t="s">
        <v>1926</v>
      </c>
      <c r="I66" t="s">
        <v>1927</v>
      </c>
      <c r="J66" t="s">
        <v>1928</v>
      </c>
      <c r="K66" t="s">
        <v>1929</v>
      </c>
      <c r="N66" t="s">
        <v>1974</v>
      </c>
      <c r="O66" t="s">
        <v>1931</v>
      </c>
      <c r="P66" t="s">
        <v>2825</v>
      </c>
      <c r="Q66" t="s">
        <v>2826</v>
      </c>
      <c r="R66" t="s">
        <v>2825</v>
      </c>
      <c r="S66" t="s">
        <v>2826</v>
      </c>
      <c r="T66" t="s">
        <v>2825</v>
      </c>
      <c r="U66" t="s">
        <v>2826</v>
      </c>
      <c r="V66" s="2">
        <v>45616.285416666666</v>
      </c>
      <c r="W66" s="2">
        <v>45874.613194444442</v>
      </c>
      <c r="Y66" s="2">
        <v>45874.61041666667</v>
      </c>
      <c r="AG66" t="s">
        <v>2852</v>
      </c>
      <c r="AI66" t="s">
        <v>2726</v>
      </c>
      <c r="AJ66" t="s">
        <v>2825</v>
      </c>
      <c r="AK66" t="s">
        <v>2047</v>
      </c>
      <c r="AL66" t="s">
        <v>1987</v>
      </c>
      <c r="AM66" t="s">
        <v>2016</v>
      </c>
      <c r="AN66" t="s">
        <v>2007</v>
      </c>
      <c r="AQ66" t="s">
        <v>2727</v>
      </c>
      <c r="AR66" t="s">
        <v>2826</v>
      </c>
      <c r="AS66" t="s">
        <v>2048</v>
      </c>
      <c r="AT66" t="s">
        <v>1990</v>
      </c>
      <c r="AU66" t="s">
        <v>2019</v>
      </c>
      <c r="AV66" t="s">
        <v>2008</v>
      </c>
      <c r="BF66" t="s">
        <v>1938</v>
      </c>
      <c r="BR66" t="s">
        <v>2853</v>
      </c>
      <c r="BS66" t="s">
        <v>2854</v>
      </c>
      <c r="BT66" t="s">
        <v>2855</v>
      </c>
      <c r="BU66" t="s">
        <v>2856</v>
      </c>
      <c r="BV66" t="s">
        <v>2857</v>
      </c>
      <c r="CV66" t="b">
        <v>1</v>
      </c>
      <c r="DR66" t="s">
        <v>2858</v>
      </c>
      <c r="EH66" t="s">
        <v>1940</v>
      </c>
      <c r="EQ66" t="s">
        <v>1941</v>
      </c>
      <c r="FA66" t="s">
        <v>1333</v>
      </c>
      <c r="FB66" t="s">
        <v>1332</v>
      </c>
      <c r="FQ66" t="s">
        <v>1942</v>
      </c>
      <c r="FY66">
        <v>0</v>
      </c>
      <c r="HK66" t="s">
        <v>18</v>
      </c>
      <c r="HL66" t="s">
        <v>23</v>
      </c>
      <c r="HO66" t="s">
        <v>206</v>
      </c>
      <c r="HP66" t="s">
        <v>2561</v>
      </c>
      <c r="HY66" t="s">
        <v>1943</v>
      </c>
      <c r="IE66" t="b">
        <v>0</v>
      </c>
      <c r="LL66" t="s">
        <v>1332</v>
      </c>
      <c r="NL66" s="2">
        <v>45814</v>
      </c>
      <c r="NO66" t="s">
        <v>77</v>
      </c>
      <c r="OT66" t="s">
        <v>2024</v>
      </c>
      <c r="RL66" t="s">
        <v>1945</v>
      </c>
      <c r="SO66">
        <v>1</v>
      </c>
      <c r="SR66" t="s">
        <v>1946</v>
      </c>
      <c r="TE66" t="s">
        <v>1947</v>
      </c>
      <c r="UI66" t="s">
        <v>1332</v>
      </c>
      <c r="WI66" t="s">
        <v>1332</v>
      </c>
      <c r="AAQ66" t="s">
        <v>448</v>
      </c>
      <c r="AAZ66" t="s">
        <v>2005</v>
      </c>
      <c r="ABC66" t="s">
        <v>2859</v>
      </c>
      <c r="ABF66" t="s">
        <v>1951</v>
      </c>
      <c r="ABH66" t="s">
        <v>1952</v>
      </c>
      <c r="ACD66" t="s">
        <v>1953</v>
      </c>
      <c r="ADD66" t="s">
        <v>1953</v>
      </c>
      <c r="ADE66" t="s">
        <v>1953</v>
      </c>
      <c r="ADK66" t="s">
        <v>1954</v>
      </c>
      <c r="AEU66" t="s">
        <v>1987</v>
      </c>
      <c r="AFB66" t="s">
        <v>1990</v>
      </c>
      <c r="AGL66">
        <v>5</v>
      </c>
      <c r="AGP66" s="2">
        <v>45866</v>
      </c>
      <c r="AGZ66" t="s">
        <v>1332</v>
      </c>
      <c r="AHF66" t="s">
        <v>2071</v>
      </c>
      <c r="AIJ66" t="s">
        <v>2072</v>
      </c>
      <c r="AIR66" t="s">
        <v>1959</v>
      </c>
      <c r="AKM66" s="49">
        <v>45860.869899699072</v>
      </c>
      <c r="AKN66" t="s">
        <v>2860</v>
      </c>
      <c r="AKO66" t="s">
        <v>1961</v>
      </c>
      <c r="AKQ66" t="s">
        <v>2861</v>
      </c>
      <c r="AKR66" t="s">
        <v>2862</v>
      </c>
      <c r="AKS66" t="s">
        <v>2863</v>
      </c>
      <c r="AKT66" t="s">
        <v>2864</v>
      </c>
      <c r="AKU66" t="s">
        <v>2865</v>
      </c>
      <c r="AKV66" t="s">
        <v>2866</v>
      </c>
      <c r="AKW66" t="s">
        <v>2867</v>
      </c>
      <c r="AKX66" t="s">
        <v>2868</v>
      </c>
      <c r="AKY66" t="s">
        <v>2869</v>
      </c>
      <c r="AKZ66" t="s">
        <v>2870</v>
      </c>
      <c r="ALA66" t="s">
        <v>2871</v>
      </c>
      <c r="ALB66" t="s">
        <v>2872</v>
      </c>
      <c r="ALC66" t="s">
        <v>2873</v>
      </c>
      <c r="ALD66" t="s">
        <v>2874</v>
      </c>
      <c r="ALE66" t="s">
        <v>2875</v>
      </c>
      <c r="ALF66" t="s">
        <v>2876</v>
      </c>
      <c r="ALG66" t="s">
        <v>2877</v>
      </c>
      <c r="ALH66" t="s">
        <v>2878</v>
      </c>
      <c r="ALS66" t="s">
        <v>1931</v>
      </c>
      <c r="ALT66" s="2">
        <v>45874.61041666667</v>
      </c>
    </row>
    <row r="67" spans="1:1008" x14ac:dyDescent="0.35">
      <c r="A67" t="s">
        <v>2879</v>
      </c>
      <c r="B67" t="s">
        <v>2880</v>
      </c>
      <c r="C67">
        <v>269166</v>
      </c>
      <c r="D67" t="s">
        <v>1923</v>
      </c>
      <c r="E67" t="s">
        <v>1924</v>
      </c>
      <c r="F67" t="s">
        <v>1925</v>
      </c>
      <c r="G67" s="2">
        <v>45870</v>
      </c>
      <c r="H67" t="s">
        <v>1926</v>
      </c>
      <c r="I67" t="s">
        <v>1927</v>
      </c>
      <c r="J67" t="s">
        <v>1928</v>
      </c>
      <c r="K67" t="s">
        <v>1929</v>
      </c>
      <c r="N67" t="s">
        <v>1930</v>
      </c>
      <c r="O67" t="s">
        <v>1931</v>
      </c>
      <c r="P67" t="s">
        <v>2349</v>
      </c>
      <c r="Q67" t="s">
        <v>2350</v>
      </c>
      <c r="R67" t="s">
        <v>2349</v>
      </c>
      <c r="S67" t="s">
        <v>2350</v>
      </c>
      <c r="T67" t="s">
        <v>2349</v>
      </c>
      <c r="U67" t="s">
        <v>2350</v>
      </c>
      <c r="V67" s="2">
        <v>45797.428472222222</v>
      </c>
      <c r="W67" s="2">
        <v>45880.345833333333</v>
      </c>
      <c r="Y67" s="2">
        <v>45880.345833333333</v>
      </c>
      <c r="AI67" t="s">
        <v>2349</v>
      </c>
      <c r="AJ67" t="s">
        <v>1936</v>
      </c>
      <c r="AQ67" t="s">
        <v>2350</v>
      </c>
      <c r="AR67" t="s">
        <v>1937</v>
      </c>
      <c r="BF67" t="s">
        <v>1938</v>
      </c>
      <c r="CV67" t="b">
        <v>1</v>
      </c>
      <c r="DR67" t="s">
        <v>2881</v>
      </c>
      <c r="EH67" t="s">
        <v>1940</v>
      </c>
      <c r="EQ67" t="s">
        <v>1941</v>
      </c>
      <c r="EW67" t="b">
        <v>1</v>
      </c>
      <c r="FA67" t="s">
        <v>1333</v>
      </c>
      <c r="FB67" t="s">
        <v>1332</v>
      </c>
      <c r="FQ67" t="s">
        <v>1942</v>
      </c>
      <c r="FY67">
        <v>0</v>
      </c>
      <c r="HK67" t="s">
        <v>18</v>
      </c>
      <c r="HL67" t="s">
        <v>93</v>
      </c>
      <c r="HO67" t="s">
        <v>2356</v>
      </c>
      <c r="HY67" t="s">
        <v>1943</v>
      </c>
      <c r="IE67" t="b">
        <v>0</v>
      </c>
      <c r="LL67" t="s">
        <v>1332</v>
      </c>
      <c r="NO67" t="s">
        <v>77</v>
      </c>
      <c r="RL67" t="s">
        <v>1945</v>
      </c>
      <c r="SO67">
        <v>1</v>
      </c>
      <c r="SR67" t="s">
        <v>1946</v>
      </c>
      <c r="TE67" t="s">
        <v>1947</v>
      </c>
      <c r="UI67" t="s">
        <v>1332</v>
      </c>
      <c r="WI67" t="s">
        <v>1332</v>
      </c>
      <c r="AAZ67" t="s">
        <v>2005</v>
      </c>
      <c r="ABC67" t="s">
        <v>2882</v>
      </c>
      <c r="ABF67" t="s">
        <v>1951</v>
      </c>
      <c r="ABH67" t="s">
        <v>1971</v>
      </c>
      <c r="ACD67" t="s">
        <v>1953</v>
      </c>
      <c r="ADD67" t="s">
        <v>1953</v>
      </c>
      <c r="ADE67" t="s">
        <v>1953</v>
      </c>
      <c r="ADK67" t="s">
        <v>1954</v>
      </c>
      <c r="AGL67">
        <v>0</v>
      </c>
      <c r="AGZ67" t="s">
        <v>1332</v>
      </c>
      <c r="AIR67" t="s">
        <v>1959</v>
      </c>
      <c r="AKM67" s="49">
        <v>45862.600792951387</v>
      </c>
      <c r="AKN67" t="s">
        <v>2883</v>
      </c>
      <c r="AKO67" t="s">
        <v>1961</v>
      </c>
      <c r="AKQ67" t="s">
        <v>2884</v>
      </c>
      <c r="AKR67" t="s">
        <v>2885</v>
      </c>
      <c r="ALS67" t="s">
        <v>1931</v>
      </c>
      <c r="ALT67" s="2">
        <v>45880.345833333333</v>
      </c>
    </row>
    <row r="68" spans="1:1008" x14ac:dyDescent="0.35">
      <c r="A68" t="s">
        <v>2886</v>
      </c>
      <c r="B68" t="s">
        <v>436</v>
      </c>
      <c r="C68">
        <v>281595</v>
      </c>
      <c r="D68" t="s">
        <v>1923</v>
      </c>
      <c r="E68" t="s">
        <v>1924</v>
      </c>
      <c r="F68" t="s">
        <v>1925</v>
      </c>
      <c r="G68" s="2">
        <v>45870</v>
      </c>
      <c r="H68" t="s">
        <v>1926</v>
      </c>
      <c r="I68" t="s">
        <v>1927</v>
      </c>
      <c r="J68" t="s">
        <v>1928</v>
      </c>
      <c r="K68" t="s">
        <v>1929</v>
      </c>
      <c r="N68" t="s">
        <v>1930</v>
      </c>
      <c r="O68" t="s">
        <v>1931</v>
      </c>
      <c r="P68" t="s">
        <v>2015</v>
      </c>
      <c r="Q68" t="s">
        <v>2018</v>
      </c>
      <c r="R68" t="s">
        <v>2015</v>
      </c>
      <c r="S68" t="s">
        <v>2018</v>
      </c>
      <c r="T68" t="s">
        <v>2015</v>
      </c>
      <c r="U68" t="s">
        <v>2018</v>
      </c>
      <c r="V68" s="2">
        <v>45835.686111111114</v>
      </c>
      <c r="W68" s="2">
        <v>45870.420138888891</v>
      </c>
      <c r="Y68" s="2">
        <v>45870.420138888891</v>
      </c>
      <c r="AG68" t="s">
        <v>2887</v>
      </c>
      <c r="AI68" t="s">
        <v>2015</v>
      </c>
      <c r="AJ68" t="s">
        <v>1987</v>
      </c>
      <c r="AQ68" t="s">
        <v>2018</v>
      </c>
      <c r="AR68" t="s">
        <v>1990</v>
      </c>
      <c r="BF68" t="s">
        <v>1938</v>
      </c>
      <c r="BR68" t="s">
        <v>2888</v>
      </c>
      <c r="BS68" t="s">
        <v>2889</v>
      </c>
      <c r="CV68" t="b">
        <v>1</v>
      </c>
      <c r="DR68" t="s">
        <v>2890</v>
      </c>
      <c r="EH68" t="s">
        <v>1940</v>
      </c>
      <c r="EQ68" t="s">
        <v>1941</v>
      </c>
      <c r="EW68" t="b">
        <v>1</v>
      </c>
      <c r="FA68" t="s">
        <v>1333</v>
      </c>
      <c r="FB68" t="s">
        <v>1332</v>
      </c>
      <c r="FQ68" t="s">
        <v>1942</v>
      </c>
      <c r="FY68">
        <v>0</v>
      </c>
      <c r="HK68" t="s">
        <v>596</v>
      </c>
      <c r="HO68" t="s">
        <v>233</v>
      </c>
      <c r="HP68" t="s">
        <v>2254</v>
      </c>
      <c r="HY68" t="s">
        <v>1943</v>
      </c>
      <c r="IE68" t="b">
        <v>0</v>
      </c>
      <c r="LL68" t="s">
        <v>1332</v>
      </c>
      <c r="NL68" s="2">
        <v>45835</v>
      </c>
      <c r="NO68" t="s">
        <v>77</v>
      </c>
      <c r="OT68" t="s">
        <v>2625</v>
      </c>
      <c r="RL68" t="s">
        <v>1945</v>
      </c>
      <c r="SO68">
        <v>1</v>
      </c>
      <c r="SR68" t="s">
        <v>1946</v>
      </c>
      <c r="TE68" t="s">
        <v>1947</v>
      </c>
      <c r="UI68" t="s">
        <v>1332</v>
      </c>
      <c r="WI68" t="s">
        <v>1332</v>
      </c>
      <c r="AAQ68" t="s">
        <v>2891</v>
      </c>
      <c r="AAZ68" t="s">
        <v>2196</v>
      </c>
      <c r="ABA68" t="s">
        <v>2892</v>
      </c>
      <c r="ABC68" t="s">
        <v>2893</v>
      </c>
      <c r="ABF68" t="s">
        <v>1951</v>
      </c>
      <c r="ABH68" t="s">
        <v>1952</v>
      </c>
      <c r="ACD68" t="s">
        <v>1953</v>
      </c>
      <c r="ADD68" t="s">
        <v>1953</v>
      </c>
      <c r="ADE68" t="s">
        <v>1953</v>
      </c>
      <c r="ADK68" t="s">
        <v>1954</v>
      </c>
      <c r="AEU68" t="s">
        <v>1987</v>
      </c>
      <c r="AFB68" t="s">
        <v>1990</v>
      </c>
      <c r="AGL68">
        <v>2</v>
      </c>
      <c r="AGP68" s="2">
        <v>45870</v>
      </c>
      <c r="AGZ68" t="s">
        <v>1332</v>
      </c>
      <c r="AIR68" t="s">
        <v>1959</v>
      </c>
      <c r="AKM68" s="49">
        <v>45870.549905081018</v>
      </c>
      <c r="AKN68" t="s">
        <v>2894</v>
      </c>
      <c r="AKO68" t="s">
        <v>1961</v>
      </c>
      <c r="AKQ68" t="s">
        <v>2895</v>
      </c>
      <c r="AKR68" t="s">
        <v>2896</v>
      </c>
      <c r="ALS68" t="s">
        <v>1931</v>
      </c>
      <c r="ALT68" s="2">
        <v>45870.420138888891</v>
      </c>
    </row>
    <row r="69" spans="1:1008" x14ac:dyDescent="0.35">
      <c r="A69" t="s">
        <v>2897</v>
      </c>
      <c r="B69" t="s">
        <v>444</v>
      </c>
      <c r="C69">
        <v>284985</v>
      </c>
      <c r="D69" t="s">
        <v>1923</v>
      </c>
      <c r="E69" t="s">
        <v>1924</v>
      </c>
      <c r="F69" t="s">
        <v>1925</v>
      </c>
      <c r="G69" s="2">
        <v>45870</v>
      </c>
      <c r="H69" t="s">
        <v>1926</v>
      </c>
      <c r="I69" t="s">
        <v>1927</v>
      </c>
      <c r="J69" t="s">
        <v>1928</v>
      </c>
      <c r="K69" t="s">
        <v>1929</v>
      </c>
      <c r="N69" t="s">
        <v>1930</v>
      </c>
      <c r="O69" t="s">
        <v>1931</v>
      </c>
      <c r="P69" t="s">
        <v>2015</v>
      </c>
      <c r="Q69" t="s">
        <v>2018</v>
      </c>
      <c r="R69" t="s">
        <v>2015</v>
      </c>
      <c r="S69" t="s">
        <v>2018</v>
      </c>
      <c r="T69" t="s">
        <v>2015</v>
      </c>
      <c r="U69" t="s">
        <v>2018</v>
      </c>
      <c r="V69" s="2">
        <v>45841.604861111111</v>
      </c>
      <c r="W69" s="2">
        <v>45870.40347222222</v>
      </c>
      <c r="Y69" s="2">
        <v>45870.40347222222</v>
      </c>
      <c r="AG69" t="s">
        <v>2898</v>
      </c>
      <c r="AI69" t="s">
        <v>2015</v>
      </c>
      <c r="AQ69" t="s">
        <v>2018</v>
      </c>
      <c r="BF69" t="s">
        <v>1938</v>
      </c>
      <c r="BR69" t="s">
        <v>2899</v>
      </c>
      <c r="BS69" t="s">
        <v>2900</v>
      </c>
      <c r="CV69" t="b">
        <v>1</v>
      </c>
      <c r="DR69" t="s">
        <v>2901</v>
      </c>
      <c r="EH69" t="s">
        <v>1940</v>
      </c>
      <c r="EQ69" t="s">
        <v>1941</v>
      </c>
      <c r="EW69" t="b">
        <v>1</v>
      </c>
      <c r="FA69" t="s">
        <v>1333</v>
      </c>
      <c r="FB69" t="s">
        <v>1332</v>
      </c>
      <c r="FQ69" t="s">
        <v>1942</v>
      </c>
      <c r="FY69">
        <v>0</v>
      </c>
      <c r="HK69" t="s">
        <v>18</v>
      </c>
      <c r="HO69" t="s">
        <v>233</v>
      </c>
      <c r="HY69" t="s">
        <v>1943</v>
      </c>
      <c r="IE69" t="b">
        <v>0</v>
      </c>
      <c r="LL69" t="s">
        <v>1332</v>
      </c>
      <c r="NL69" s="2">
        <v>45839</v>
      </c>
      <c r="NO69" t="s">
        <v>77</v>
      </c>
      <c r="RL69" t="s">
        <v>1945</v>
      </c>
      <c r="SO69">
        <v>1</v>
      </c>
      <c r="SR69" t="s">
        <v>1946</v>
      </c>
      <c r="TE69" t="s">
        <v>1947</v>
      </c>
      <c r="UI69" t="s">
        <v>1333</v>
      </c>
      <c r="WI69" t="s">
        <v>1332</v>
      </c>
      <c r="AAZ69" t="s">
        <v>2005</v>
      </c>
      <c r="ABA69" t="s">
        <v>2902</v>
      </c>
      <c r="ABC69" t="s">
        <v>2903</v>
      </c>
      <c r="ABF69" t="s">
        <v>1951</v>
      </c>
      <c r="ABH69" t="s">
        <v>1930</v>
      </c>
      <c r="ACD69" t="s">
        <v>1953</v>
      </c>
      <c r="ADD69" t="s">
        <v>1953</v>
      </c>
      <c r="ADE69" t="s">
        <v>1953</v>
      </c>
      <c r="ADK69" t="s">
        <v>1954</v>
      </c>
      <c r="AEU69" t="s">
        <v>1987</v>
      </c>
      <c r="AFB69" t="s">
        <v>1990</v>
      </c>
      <c r="AGL69">
        <v>2</v>
      </c>
      <c r="AGP69" s="2">
        <v>45869</v>
      </c>
      <c r="AGZ69" t="s">
        <v>1332</v>
      </c>
      <c r="AIR69" t="s">
        <v>1959</v>
      </c>
      <c r="AKN69" t="s">
        <v>2904</v>
      </c>
      <c r="AKO69" t="s">
        <v>1961</v>
      </c>
      <c r="AKQ69" t="s">
        <v>2905</v>
      </c>
      <c r="ALS69" t="s">
        <v>1931</v>
      </c>
      <c r="ALT69" s="2">
        <v>45870.40347222222</v>
      </c>
    </row>
    <row r="70" spans="1:1008" x14ac:dyDescent="0.35">
      <c r="A70" t="s">
        <v>2906</v>
      </c>
      <c r="B70" t="s">
        <v>2907</v>
      </c>
      <c r="C70">
        <v>261252</v>
      </c>
      <c r="D70" t="s">
        <v>1923</v>
      </c>
      <c r="E70" t="s">
        <v>1924</v>
      </c>
      <c r="F70" t="s">
        <v>1925</v>
      </c>
      <c r="G70" s="2">
        <v>45870</v>
      </c>
      <c r="H70" t="s">
        <v>1926</v>
      </c>
      <c r="I70" t="s">
        <v>1927</v>
      </c>
      <c r="J70" t="s">
        <v>1928</v>
      </c>
      <c r="K70" t="s">
        <v>1929</v>
      </c>
      <c r="N70" t="s">
        <v>1974</v>
      </c>
      <c r="O70" t="s">
        <v>1931</v>
      </c>
      <c r="P70" t="s">
        <v>2908</v>
      </c>
      <c r="Q70" t="s">
        <v>2909</v>
      </c>
      <c r="R70" t="s">
        <v>2908</v>
      </c>
      <c r="S70" t="s">
        <v>2909</v>
      </c>
      <c r="T70" t="s">
        <v>2908</v>
      </c>
      <c r="U70" t="s">
        <v>2909</v>
      </c>
      <c r="V70" s="2">
        <v>45771.513888888891</v>
      </c>
      <c r="W70" s="2">
        <v>45876.580555555556</v>
      </c>
      <c r="Y70" s="2">
        <v>45876.580555555556</v>
      </c>
      <c r="AE70" t="s">
        <v>1934</v>
      </c>
      <c r="AG70" t="s">
        <v>2910</v>
      </c>
      <c r="AI70" t="s">
        <v>2908</v>
      </c>
      <c r="AQ70" t="s">
        <v>2909</v>
      </c>
      <c r="BF70" t="s">
        <v>1938</v>
      </c>
      <c r="CV70" t="b">
        <v>1</v>
      </c>
      <c r="DR70" t="s">
        <v>2911</v>
      </c>
      <c r="EH70" t="s">
        <v>1940</v>
      </c>
      <c r="EQ70" t="s">
        <v>1941</v>
      </c>
      <c r="EW70" t="b">
        <v>1</v>
      </c>
      <c r="FA70" t="s">
        <v>1333</v>
      </c>
      <c r="FB70" t="s">
        <v>1332</v>
      </c>
      <c r="FQ70" t="s">
        <v>1942</v>
      </c>
      <c r="FY70">
        <v>0</v>
      </c>
      <c r="HK70" t="s">
        <v>92</v>
      </c>
      <c r="HL70" t="s">
        <v>39</v>
      </c>
      <c r="HO70" t="s">
        <v>216</v>
      </c>
      <c r="HP70" t="s">
        <v>2023</v>
      </c>
      <c r="HY70" t="s">
        <v>1943</v>
      </c>
      <c r="IE70" t="b">
        <v>0</v>
      </c>
      <c r="LL70" t="s">
        <v>1332</v>
      </c>
      <c r="NL70" s="2">
        <v>45792</v>
      </c>
      <c r="NO70" t="s">
        <v>77</v>
      </c>
      <c r="RL70" t="s">
        <v>1945</v>
      </c>
      <c r="SO70">
        <v>1</v>
      </c>
      <c r="SR70" t="s">
        <v>1946</v>
      </c>
      <c r="TE70" t="s">
        <v>1947</v>
      </c>
      <c r="UI70" t="s">
        <v>1332</v>
      </c>
      <c r="WI70" t="s">
        <v>1332</v>
      </c>
      <c r="AAZ70" t="s">
        <v>1948</v>
      </c>
      <c r="ABC70" t="s">
        <v>2912</v>
      </c>
      <c r="ABF70" t="s">
        <v>1951</v>
      </c>
      <c r="ABH70" t="s">
        <v>1952</v>
      </c>
      <c r="ACD70" t="s">
        <v>1953</v>
      </c>
      <c r="ADD70" t="s">
        <v>1953</v>
      </c>
      <c r="ADE70" t="s">
        <v>1953</v>
      </c>
      <c r="ADK70" t="s">
        <v>1954</v>
      </c>
      <c r="AEU70" t="s">
        <v>2015</v>
      </c>
      <c r="AEV70" t="s">
        <v>1987</v>
      </c>
      <c r="AFB70" t="s">
        <v>2018</v>
      </c>
      <c r="AFC70" t="s">
        <v>1990</v>
      </c>
      <c r="AGL70">
        <v>0</v>
      </c>
      <c r="AGP70" s="2">
        <v>45856</v>
      </c>
      <c r="AGU70" t="s">
        <v>2511</v>
      </c>
      <c r="AGV70" t="s">
        <v>2512</v>
      </c>
      <c r="AGZ70" t="s">
        <v>1332</v>
      </c>
      <c r="AIR70" t="s">
        <v>1959</v>
      </c>
      <c r="AKN70" t="s">
        <v>2913</v>
      </c>
      <c r="AKO70" t="s">
        <v>1961</v>
      </c>
      <c r="ALS70" t="s">
        <v>1931</v>
      </c>
      <c r="ALT70" s="2">
        <v>45876.580555555556</v>
      </c>
    </row>
    <row r="71" spans="1:1008" x14ac:dyDescent="0.35">
      <c r="A71" t="s">
        <v>2914</v>
      </c>
      <c r="B71" t="s">
        <v>2915</v>
      </c>
      <c r="C71">
        <v>261254</v>
      </c>
      <c r="D71" t="s">
        <v>1923</v>
      </c>
      <c r="E71" t="s">
        <v>1924</v>
      </c>
      <c r="F71" t="s">
        <v>1925</v>
      </c>
      <c r="G71" s="2">
        <v>45870</v>
      </c>
      <c r="H71" t="s">
        <v>1926</v>
      </c>
      <c r="I71" t="s">
        <v>1927</v>
      </c>
      <c r="J71" t="s">
        <v>1928</v>
      </c>
      <c r="K71" t="s">
        <v>1929</v>
      </c>
      <c r="N71" t="s">
        <v>1974</v>
      </c>
      <c r="O71" t="s">
        <v>1931</v>
      </c>
      <c r="P71" t="s">
        <v>2908</v>
      </c>
      <c r="Q71" t="s">
        <v>2909</v>
      </c>
      <c r="R71" t="s">
        <v>2908</v>
      </c>
      <c r="S71" t="s">
        <v>2909</v>
      </c>
      <c r="T71" t="s">
        <v>2908</v>
      </c>
      <c r="U71" t="s">
        <v>2909</v>
      </c>
      <c r="V71" s="2">
        <v>45771.515972222223</v>
      </c>
      <c r="W71" s="2">
        <v>45876.580555555556</v>
      </c>
      <c r="Y71" s="2">
        <v>45876.580555555556</v>
      </c>
      <c r="AE71" t="s">
        <v>1934</v>
      </c>
      <c r="AG71" t="s">
        <v>2916</v>
      </c>
      <c r="AI71" t="s">
        <v>2908</v>
      </c>
      <c r="AQ71" t="s">
        <v>2909</v>
      </c>
      <c r="BF71" t="s">
        <v>1938</v>
      </c>
      <c r="CV71" t="b">
        <v>1</v>
      </c>
      <c r="DR71" t="s">
        <v>2917</v>
      </c>
      <c r="EH71" t="s">
        <v>1940</v>
      </c>
      <c r="EQ71" t="s">
        <v>1941</v>
      </c>
      <c r="EW71" t="b">
        <v>1</v>
      </c>
      <c r="FA71" t="s">
        <v>1333</v>
      </c>
      <c r="FB71" t="s">
        <v>1332</v>
      </c>
      <c r="FQ71" t="s">
        <v>1942</v>
      </c>
      <c r="FY71">
        <v>0</v>
      </c>
      <c r="HK71" t="s">
        <v>92</v>
      </c>
      <c r="HL71" t="s">
        <v>39</v>
      </c>
      <c r="HO71" t="s">
        <v>216</v>
      </c>
      <c r="HY71" t="s">
        <v>1943</v>
      </c>
      <c r="IE71" t="b">
        <v>0</v>
      </c>
      <c r="LL71" t="s">
        <v>1332</v>
      </c>
      <c r="NL71" s="2">
        <v>45792</v>
      </c>
      <c r="NO71" t="s">
        <v>77</v>
      </c>
      <c r="RL71" t="s">
        <v>1945</v>
      </c>
      <c r="SO71">
        <v>1</v>
      </c>
      <c r="SR71" t="s">
        <v>1946</v>
      </c>
      <c r="TE71" t="s">
        <v>1947</v>
      </c>
      <c r="UI71" t="s">
        <v>1332</v>
      </c>
      <c r="WI71" t="s">
        <v>1332</v>
      </c>
      <c r="AAZ71" t="s">
        <v>1948</v>
      </c>
      <c r="ABC71" t="s">
        <v>2918</v>
      </c>
      <c r="ABF71" t="s">
        <v>1951</v>
      </c>
      <c r="ABH71" t="s">
        <v>1952</v>
      </c>
      <c r="ACD71" t="s">
        <v>1953</v>
      </c>
      <c r="ADD71" t="s">
        <v>1953</v>
      </c>
      <c r="ADE71" t="s">
        <v>1953</v>
      </c>
      <c r="ADK71" t="s">
        <v>1954</v>
      </c>
      <c r="AGL71">
        <v>0</v>
      </c>
      <c r="AGP71" s="2">
        <v>45869</v>
      </c>
      <c r="AGZ71" t="s">
        <v>1332</v>
      </c>
      <c r="AIR71" t="s">
        <v>1959</v>
      </c>
      <c r="AKN71" t="s">
        <v>2919</v>
      </c>
      <c r="AKO71" t="s">
        <v>1961</v>
      </c>
      <c r="ALS71" t="s">
        <v>1931</v>
      </c>
      <c r="ALT71" s="2">
        <v>45876.580555555556</v>
      </c>
    </row>
    <row r="72" spans="1:1008" x14ac:dyDescent="0.35">
      <c r="A72" t="s">
        <v>2920</v>
      </c>
      <c r="B72" t="s">
        <v>439</v>
      </c>
      <c r="C72">
        <v>283814</v>
      </c>
      <c r="D72" t="s">
        <v>1923</v>
      </c>
      <c r="E72" t="s">
        <v>1924</v>
      </c>
      <c r="F72" t="s">
        <v>1925</v>
      </c>
      <c r="G72" s="2">
        <v>45869</v>
      </c>
      <c r="H72" t="s">
        <v>1926</v>
      </c>
      <c r="I72" t="s">
        <v>1927</v>
      </c>
      <c r="J72" t="s">
        <v>1928</v>
      </c>
      <c r="K72" t="s">
        <v>1929</v>
      </c>
      <c r="N72" t="s">
        <v>2532</v>
      </c>
      <c r="O72" t="s">
        <v>1931</v>
      </c>
      <c r="P72" t="s">
        <v>2825</v>
      </c>
      <c r="Q72" t="s">
        <v>2826</v>
      </c>
      <c r="R72" t="s">
        <v>2825</v>
      </c>
      <c r="S72" t="s">
        <v>2826</v>
      </c>
      <c r="T72" t="s">
        <v>2825</v>
      </c>
      <c r="U72" t="s">
        <v>2826</v>
      </c>
      <c r="V72" s="2">
        <v>45840.186805555553</v>
      </c>
      <c r="W72" s="2">
        <v>45875.355555555558</v>
      </c>
      <c r="Y72" s="2">
        <v>45875.355555555558</v>
      </c>
      <c r="AG72" t="s">
        <v>2921</v>
      </c>
      <c r="AI72" t="s">
        <v>2825</v>
      </c>
      <c r="AQ72" t="s">
        <v>2826</v>
      </c>
      <c r="BF72" t="s">
        <v>1938</v>
      </c>
      <c r="CV72" t="b">
        <v>1</v>
      </c>
      <c r="DR72" t="s">
        <v>2922</v>
      </c>
      <c r="EH72" t="s">
        <v>1940</v>
      </c>
      <c r="EQ72" t="s">
        <v>1941</v>
      </c>
      <c r="EW72" t="b">
        <v>1</v>
      </c>
      <c r="FA72" t="s">
        <v>1333</v>
      </c>
      <c r="FB72" t="s">
        <v>1332</v>
      </c>
      <c r="FQ72" t="s">
        <v>1942</v>
      </c>
      <c r="FY72">
        <v>0</v>
      </c>
      <c r="HK72" t="s">
        <v>18</v>
      </c>
      <c r="HO72" t="s">
        <v>35</v>
      </c>
      <c r="HY72" t="s">
        <v>1943</v>
      </c>
      <c r="IE72" t="b">
        <v>0</v>
      </c>
      <c r="LL72" t="s">
        <v>1332</v>
      </c>
      <c r="NO72" t="s">
        <v>77</v>
      </c>
      <c r="RL72" t="s">
        <v>1945</v>
      </c>
      <c r="SO72">
        <v>1</v>
      </c>
      <c r="SR72" t="s">
        <v>1946</v>
      </c>
      <c r="TE72" t="s">
        <v>1947</v>
      </c>
      <c r="UI72" t="s">
        <v>1332</v>
      </c>
      <c r="WI72" t="s">
        <v>1332</v>
      </c>
      <c r="AAZ72" t="s">
        <v>2005</v>
      </c>
      <c r="ABC72" t="s">
        <v>2923</v>
      </c>
      <c r="ABF72" t="s">
        <v>1951</v>
      </c>
      <c r="ABH72" t="s">
        <v>1952</v>
      </c>
      <c r="ACD72" t="s">
        <v>1953</v>
      </c>
      <c r="ADD72" t="s">
        <v>1953</v>
      </c>
      <c r="ADE72" t="s">
        <v>1953</v>
      </c>
      <c r="ADK72" t="s">
        <v>1954</v>
      </c>
      <c r="AGL72">
        <v>0</v>
      </c>
      <c r="AGZ72" t="s">
        <v>1332</v>
      </c>
      <c r="AIR72" t="s">
        <v>1959</v>
      </c>
      <c r="AKN72" t="s">
        <v>2924</v>
      </c>
      <c r="AKO72" t="s">
        <v>1961</v>
      </c>
      <c r="ALS72" t="s">
        <v>1931</v>
      </c>
      <c r="ALT72" s="2">
        <v>45875.355555555558</v>
      </c>
    </row>
    <row r="73" spans="1:1008" x14ac:dyDescent="0.35">
      <c r="A73" t="s">
        <v>2925</v>
      </c>
      <c r="B73" t="s">
        <v>447</v>
      </c>
      <c r="C73">
        <v>291869</v>
      </c>
      <c r="D73" t="s">
        <v>1923</v>
      </c>
      <c r="E73" t="s">
        <v>1924</v>
      </c>
      <c r="F73" t="s">
        <v>1925</v>
      </c>
      <c r="G73" s="2">
        <v>45866</v>
      </c>
      <c r="H73" t="s">
        <v>1926</v>
      </c>
      <c r="I73" t="s">
        <v>1927</v>
      </c>
      <c r="J73" t="s">
        <v>1928</v>
      </c>
      <c r="K73" t="s">
        <v>1929</v>
      </c>
      <c r="N73" t="s">
        <v>1930</v>
      </c>
      <c r="O73" t="s">
        <v>1931</v>
      </c>
      <c r="P73" t="s">
        <v>2015</v>
      </c>
      <c r="Q73" t="s">
        <v>2018</v>
      </c>
      <c r="R73" t="s">
        <v>2015</v>
      </c>
      <c r="S73" t="s">
        <v>2018</v>
      </c>
      <c r="T73" t="s">
        <v>2015</v>
      </c>
      <c r="U73" t="s">
        <v>2018</v>
      </c>
      <c r="V73" s="2">
        <v>45862.763194444444</v>
      </c>
      <c r="W73" s="2">
        <v>45866.550694444442</v>
      </c>
      <c r="Y73" s="2">
        <v>45866.550694444442</v>
      </c>
      <c r="AI73" t="s">
        <v>2726</v>
      </c>
      <c r="AJ73" t="s">
        <v>2015</v>
      </c>
      <c r="AK73" t="s">
        <v>2016</v>
      </c>
      <c r="AQ73" t="s">
        <v>2727</v>
      </c>
      <c r="AR73" t="s">
        <v>2018</v>
      </c>
      <c r="AS73" t="s">
        <v>2019</v>
      </c>
      <c r="BF73" t="s">
        <v>1938</v>
      </c>
      <c r="BR73" t="s">
        <v>2926</v>
      </c>
      <c r="BS73" t="s">
        <v>2927</v>
      </c>
      <c r="BT73" t="s">
        <v>2928</v>
      </c>
      <c r="CV73" t="b">
        <v>1</v>
      </c>
      <c r="DR73" t="s">
        <v>2929</v>
      </c>
      <c r="EH73" t="s">
        <v>1940</v>
      </c>
      <c r="EQ73" t="s">
        <v>1941</v>
      </c>
      <c r="EW73" t="b">
        <v>1</v>
      </c>
      <c r="FA73" t="s">
        <v>1333</v>
      </c>
      <c r="FB73" t="s">
        <v>1332</v>
      </c>
      <c r="FQ73" t="s">
        <v>1942</v>
      </c>
      <c r="FY73">
        <v>0</v>
      </c>
      <c r="HK73" t="s">
        <v>77</v>
      </c>
      <c r="HO73" t="s">
        <v>233</v>
      </c>
      <c r="HY73" t="s">
        <v>1943</v>
      </c>
      <c r="IE73" t="b">
        <v>0</v>
      </c>
      <c r="LL73" t="s">
        <v>1332</v>
      </c>
      <c r="NL73" s="2">
        <v>45862</v>
      </c>
      <c r="NO73" t="s">
        <v>77</v>
      </c>
      <c r="OT73" t="s">
        <v>2625</v>
      </c>
      <c r="RL73" t="s">
        <v>1945</v>
      </c>
      <c r="SO73">
        <v>1</v>
      </c>
      <c r="SR73" t="s">
        <v>1946</v>
      </c>
      <c r="TE73" t="s">
        <v>1947</v>
      </c>
      <c r="UI73" t="s">
        <v>1332</v>
      </c>
      <c r="WI73" t="s">
        <v>1332</v>
      </c>
      <c r="AAQ73" t="s">
        <v>2930</v>
      </c>
      <c r="AAZ73" t="s">
        <v>2196</v>
      </c>
      <c r="ABC73" t="s">
        <v>2931</v>
      </c>
      <c r="ABF73" t="s">
        <v>1951</v>
      </c>
      <c r="ABH73" t="s">
        <v>1952</v>
      </c>
      <c r="ACD73" t="s">
        <v>1953</v>
      </c>
      <c r="ADD73" t="s">
        <v>1953</v>
      </c>
      <c r="ADE73" t="s">
        <v>1953</v>
      </c>
      <c r="ADK73" t="s">
        <v>1954</v>
      </c>
      <c r="AEU73" t="s">
        <v>2726</v>
      </c>
      <c r="AEV73" t="s">
        <v>1987</v>
      </c>
      <c r="AFB73" t="s">
        <v>2727</v>
      </c>
      <c r="AFC73" t="s">
        <v>1990</v>
      </c>
      <c r="AGL73">
        <v>3</v>
      </c>
      <c r="AGP73" s="2">
        <v>45866</v>
      </c>
      <c r="AGZ73" t="s">
        <v>1332</v>
      </c>
      <c r="AIR73" t="s">
        <v>1959</v>
      </c>
      <c r="AKM73" s="49">
        <v>45863.364326215276</v>
      </c>
      <c r="AKN73" t="s">
        <v>2932</v>
      </c>
      <c r="AKO73" t="s">
        <v>1961</v>
      </c>
      <c r="AKQ73" t="s">
        <v>2933</v>
      </c>
      <c r="AKR73" t="s">
        <v>2934</v>
      </c>
      <c r="AKS73" t="s">
        <v>2935</v>
      </c>
      <c r="AKT73" t="s">
        <v>2936</v>
      </c>
      <c r="AKU73" t="s">
        <v>2937</v>
      </c>
      <c r="AKV73" t="s">
        <v>2938</v>
      </c>
      <c r="ALS73" t="s">
        <v>1931</v>
      </c>
      <c r="ALT73" s="2">
        <v>45866.550694444442</v>
      </c>
    </row>
    <row r="74" spans="1:1008" x14ac:dyDescent="0.35">
      <c r="A74" t="s">
        <v>2939</v>
      </c>
      <c r="B74" t="s">
        <v>459</v>
      </c>
      <c r="C74">
        <v>263811</v>
      </c>
      <c r="D74" t="s">
        <v>1923</v>
      </c>
      <c r="E74" t="s">
        <v>1924</v>
      </c>
      <c r="F74" t="s">
        <v>1925</v>
      </c>
      <c r="G74" s="2">
        <v>45861</v>
      </c>
      <c r="H74" t="s">
        <v>1926</v>
      </c>
      <c r="I74" t="s">
        <v>1927</v>
      </c>
      <c r="J74" t="s">
        <v>1928</v>
      </c>
      <c r="K74" t="s">
        <v>1929</v>
      </c>
      <c r="N74" t="s">
        <v>1930</v>
      </c>
      <c r="O74" t="s">
        <v>1931</v>
      </c>
      <c r="P74" t="s">
        <v>1932</v>
      </c>
      <c r="Q74" t="s">
        <v>1933</v>
      </c>
      <c r="R74" t="s">
        <v>1932</v>
      </c>
      <c r="S74" t="s">
        <v>1933</v>
      </c>
      <c r="T74" t="s">
        <v>1932</v>
      </c>
      <c r="U74" t="s">
        <v>1933</v>
      </c>
      <c r="V74" s="2">
        <v>45778.734027777777</v>
      </c>
      <c r="W74" s="2">
        <v>45863.319444444445</v>
      </c>
      <c r="Y74" s="2">
        <v>45863.319444444445</v>
      </c>
      <c r="AE74" t="s">
        <v>1934</v>
      </c>
      <c r="AG74" t="s">
        <v>2940</v>
      </c>
      <c r="AI74" t="s">
        <v>1932</v>
      </c>
      <c r="AQ74" t="s">
        <v>1933</v>
      </c>
      <c r="BF74" t="s">
        <v>1938</v>
      </c>
      <c r="CV74" t="b">
        <v>1</v>
      </c>
      <c r="DR74" t="s">
        <v>2941</v>
      </c>
      <c r="EH74" t="s">
        <v>1940</v>
      </c>
      <c r="EQ74" t="s">
        <v>1941</v>
      </c>
      <c r="EW74" t="b">
        <v>1</v>
      </c>
      <c r="FA74" t="s">
        <v>1333</v>
      </c>
      <c r="FB74" t="s">
        <v>1332</v>
      </c>
      <c r="FQ74" t="s">
        <v>1942</v>
      </c>
      <c r="FY74">
        <v>0</v>
      </c>
      <c r="HK74" t="s">
        <v>150</v>
      </c>
      <c r="HO74" t="s">
        <v>13</v>
      </c>
      <c r="HY74" t="s">
        <v>1943</v>
      </c>
      <c r="IE74" t="b">
        <v>0</v>
      </c>
      <c r="LL74" t="s">
        <v>1332</v>
      </c>
      <c r="NO74" t="s">
        <v>77</v>
      </c>
      <c r="RL74" t="s">
        <v>1945</v>
      </c>
      <c r="SO74">
        <v>1</v>
      </c>
      <c r="SR74" t="s">
        <v>1946</v>
      </c>
      <c r="TE74" t="s">
        <v>1947</v>
      </c>
      <c r="UI74" t="s">
        <v>1332</v>
      </c>
      <c r="WI74" t="s">
        <v>1332</v>
      </c>
      <c r="AAQ74" t="s">
        <v>457</v>
      </c>
      <c r="AAZ74" t="s">
        <v>1948</v>
      </c>
      <c r="ABA74" t="s">
        <v>2942</v>
      </c>
      <c r="ABC74" t="s">
        <v>2943</v>
      </c>
      <c r="ABF74" t="s">
        <v>1951</v>
      </c>
      <c r="ABH74" t="s">
        <v>1952</v>
      </c>
      <c r="ACD74" t="s">
        <v>1953</v>
      </c>
      <c r="ADD74" t="s">
        <v>1953</v>
      </c>
      <c r="ADE74" t="s">
        <v>1953</v>
      </c>
      <c r="ADK74" t="s">
        <v>1954</v>
      </c>
      <c r="AEU74" t="s">
        <v>2365</v>
      </c>
      <c r="AEV74" t="s">
        <v>2130</v>
      </c>
      <c r="AFB74" t="s">
        <v>2366</v>
      </c>
      <c r="AFC74" t="s">
        <v>2132</v>
      </c>
      <c r="AGL74">
        <v>0</v>
      </c>
      <c r="AGP74" s="2">
        <v>45861</v>
      </c>
      <c r="AGZ74" t="s">
        <v>1332</v>
      </c>
      <c r="AIR74" t="s">
        <v>1959</v>
      </c>
      <c r="AKN74" t="s">
        <v>2944</v>
      </c>
      <c r="AKO74" t="s">
        <v>1961</v>
      </c>
      <c r="ALS74" t="s">
        <v>1931</v>
      </c>
      <c r="ALT74" s="2">
        <v>45863.319444444445</v>
      </c>
    </row>
    <row r="75" spans="1:1008" x14ac:dyDescent="0.35">
      <c r="A75" t="s">
        <v>2945</v>
      </c>
      <c r="B75" t="s">
        <v>450</v>
      </c>
      <c r="C75">
        <v>254479</v>
      </c>
      <c r="D75" t="s">
        <v>1923</v>
      </c>
      <c r="E75" t="s">
        <v>1924</v>
      </c>
      <c r="F75" t="s">
        <v>1925</v>
      </c>
      <c r="G75" s="2">
        <v>45854</v>
      </c>
      <c r="H75" t="s">
        <v>1926</v>
      </c>
      <c r="I75" t="s">
        <v>1927</v>
      </c>
      <c r="J75" t="s">
        <v>1928</v>
      </c>
      <c r="K75" t="s">
        <v>1929</v>
      </c>
      <c r="N75" t="s">
        <v>1959</v>
      </c>
      <c r="O75" t="s">
        <v>1931</v>
      </c>
      <c r="P75" t="s">
        <v>2825</v>
      </c>
      <c r="Q75" t="s">
        <v>2826</v>
      </c>
      <c r="R75" t="s">
        <v>2825</v>
      </c>
      <c r="S75" t="s">
        <v>2826</v>
      </c>
      <c r="T75" t="s">
        <v>2825</v>
      </c>
      <c r="U75" t="s">
        <v>2826</v>
      </c>
      <c r="V75" s="2">
        <v>45740.552777777775</v>
      </c>
      <c r="W75" s="2">
        <v>45875.356944444444</v>
      </c>
      <c r="Y75" s="2">
        <v>45875.356944444444</v>
      </c>
      <c r="AG75" t="s">
        <v>2946</v>
      </c>
      <c r="AI75" t="s">
        <v>2825</v>
      </c>
      <c r="AQ75" t="s">
        <v>2826</v>
      </c>
      <c r="BF75" t="s">
        <v>1938</v>
      </c>
      <c r="CV75" t="b">
        <v>1</v>
      </c>
      <c r="DR75" t="s">
        <v>2947</v>
      </c>
      <c r="EH75" t="s">
        <v>1940</v>
      </c>
      <c r="EQ75" t="s">
        <v>1941</v>
      </c>
      <c r="EW75" t="b">
        <v>1</v>
      </c>
      <c r="FA75" t="s">
        <v>1333</v>
      </c>
      <c r="FB75" t="s">
        <v>1332</v>
      </c>
      <c r="FQ75" t="s">
        <v>1942</v>
      </c>
      <c r="FY75">
        <v>0</v>
      </c>
      <c r="HK75" t="s">
        <v>18</v>
      </c>
      <c r="HO75" t="s">
        <v>216</v>
      </c>
      <c r="HP75" t="s">
        <v>2023</v>
      </c>
      <c r="HY75" t="s">
        <v>1943</v>
      </c>
      <c r="IE75" t="b">
        <v>0</v>
      </c>
      <c r="KA75" t="s">
        <v>2064</v>
      </c>
      <c r="KB75" t="s">
        <v>2065</v>
      </c>
      <c r="LL75" t="s">
        <v>1332</v>
      </c>
      <c r="NO75" t="s">
        <v>77</v>
      </c>
      <c r="RL75" t="s">
        <v>1945</v>
      </c>
      <c r="SO75">
        <v>1</v>
      </c>
      <c r="SR75" t="s">
        <v>1946</v>
      </c>
      <c r="TE75" t="s">
        <v>1947</v>
      </c>
      <c r="UI75" t="s">
        <v>1332</v>
      </c>
      <c r="WI75" t="s">
        <v>1332</v>
      </c>
      <c r="AAZ75" t="s">
        <v>2005</v>
      </c>
      <c r="ABC75" t="s">
        <v>2948</v>
      </c>
      <c r="ABF75" t="s">
        <v>1951</v>
      </c>
      <c r="ABH75" t="s">
        <v>1952</v>
      </c>
      <c r="ACD75" t="s">
        <v>1953</v>
      </c>
      <c r="ADD75" t="s">
        <v>1953</v>
      </c>
      <c r="ADE75" t="s">
        <v>1953</v>
      </c>
      <c r="ADK75" t="s">
        <v>1954</v>
      </c>
      <c r="AGL75">
        <v>0</v>
      </c>
      <c r="AGZ75" t="s">
        <v>1332</v>
      </c>
      <c r="AHF75" t="s">
        <v>2071</v>
      </c>
      <c r="AIJ75" t="s">
        <v>2949</v>
      </c>
      <c r="AIR75" t="s">
        <v>1959</v>
      </c>
      <c r="AKN75" t="s">
        <v>2950</v>
      </c>
      <c r="AKO75" t="s">
        <v>1961</v>
      </c>
      <c r="ALS75" t="s">
        <v>1931</v>
      </c>
      <c r="ALT75" s="2">
        <v>45875.356944444444</v>
      </c>
    </row>
    <row r="76" spans="1:1008" x14ac:dyDescent="0.35">
      <c r="A76" t="s">
        <v>2951</v>
      </c>
      <c r="B76" t="s">
        <v>2952</v>
      </c>
      <c r="C76">
        <v>269712</v>
      </c>
      <c r="D76" t="s">
        <v>1923</v>
      </c>
      <c r="E76" t="s">
        <v>1924</v>
      </c>
      <c r="F76" t="s">
        <v>1925</v>
      </c>
      <c r="G76" s="2">
        <v>45853</v>
      </c>
      <c r="H76" t="s">
        <v>1926</v>
      </c>
      <c r="I76" t="s">
        <v>1927</v>
      </c>
      <c r="J76" t="s">
        <v>1928</v>
      </c>
      <c r="K76" t="s">
        <v>1929</v>
      </c>
      <c r="N76" t="s">
        <v>1974</v>
      </c>
      <c r="O76" t="s">
        <v>1931</v>
      </c>
      <c r="P76" t="s">
        <v>2825</v>
      </c>
      <c r="Q76" t="s">
        <v>2826</v>
      </c>
      <c r="R76" t="s">
        <v>2825</v>
      </c>
      <c r="S76" t="s">
        <v>2826</v>
      </c>
      <c r="T76" t="s">
        <v>2825</v>
      </c>
      <c r="U76" t="s">
        <v>2826</v>
      </c>
      <c r="V76" s="2">
        <v>45798.367361111108</v>
      </c>
      <c r="W76" s="2">
        <v>45875.356249999997</v>
      </c>
      <c r="Y76" s="2">
        <v>45875.356249999997</v>
      </c>
      <c r="AG76" t="s">
        <v>2953</v>
      </c>
      <c r="AI76" t="s">
        <v>2825</v>
      </c>
      <c r="AQ76" t="s">
        <v>2826</v>
      </c>
      <c r="BF76" t="s">
        <v>1938</v>
      </c>
      <c r="CV76" t="b">
        <v>1</v>
      </c>
      <c r="DR76" t="s">
        <v>2954</v>
      </c>
      <c r="EH76" t="s">
        <v>1940</v>
      </c>
      <c r="EQ76" t="s">
        <v>1941</v>
      </c>
      <c r="EW76" t="b">
        <v>1</v>
      </c>
      <c r="FA76" t="s">
        <v>1333</v>
      </c>
      <c r="FB76" t="s">
        <v>1332</v>
      </c>
      <c r="FQ76" t="s">
        <v>1942</v>
      </c>
      <c r="FY76">
        <v>0</v>
      </c>
      <c r="HK76" t="s">
        <v>18</v>
      </c>
      <c r="HO76" t="s">
        <v>2955</v>
      </c>
      <c r="HY76" t="s">
        <v>1943</v>
      </c>
      <c r="IE76" t="b">
        <v>0</v>
      </c>
      <c r="LL76" t="s">
        <v>1332</v>
      </c>
      <c r="NO76" t="s">
        <v>77</v>
      </c>
      <c r="RL76" t="s">
        <v>1945</v>
      </c>
      <c r="SO76">
        <v>1</v>
      </c>
      <c r="SR76" t="s">
        <v>1946</v>
      </c>
      <c r="TE76" t="s">
        <v>1947</v>
      </c>
      <c r="UI76" t="s">
        <v>1332</v>
      </c>
      <c r="WI76" t="s">
        <v>1332</v>
      </c>
      <c r="AAZ76" t="s">
        <v>2005</v>
      </c>
      <c r="ABC76" t="s">
        <v>2956</v>
      </c>
      <c r="ABF76" t="s">
        <v>1951</v>
      </c>
      <c r="ABH76" t="s">
        <v>1952</v>
      </c>
      <c r="ACD76" t="s">
        <v>1953</v>
      </c>
      <c r="ADD76" t="s">
        <v>1953</v>
      </c>
      <c r="ADE76" t="s">
        <v>1953</v>
      </c>
      <c r="ADK76" t="s">
        <v>1954</v>
      </c>
      <c r="AGL76">
        <v>0</v>
      </c>
      <c r="AGZ76" t="s">
        <v>1332</v>
      </c>
      <c r="AIR76" t="s">
        <v>1959</v>
      </c>
      <c r="AKN76" t="s">
        <v>2957</v>
      </c>
      <c r="AKO76" t="s">
        <v>1961</v>
      </c>
      <c r="ALS76" t="s">
        <v>1931</v>
      </c>
      <c r="ALT76" s="2">
        <v>45875.356249999997</v>
      </c>
    </row>
    <row r="77" spans="1:1008" x14ac:dyDescent="0.35">
      <c r="A77" t="s">
        <v>2958</v>
      </c>
      <c r="B77" t="s">
        <v>479</v>
      </c>
      <c r="C77">
        <v>278476</v>
      </c>
      <c r="D77" t="s">
        <v>1923</v>
      </c>
      <c r="E77" t="s">
        <v>1924</v>
      </c>
      <c r="F77" t="s">
        <v>1925</v>
      </c>
      <c r="G77" s="2">
        <v>45853</v>
      </c>
      <c r="H77" t="s">
        <v>1926</v>
      </c>
      <c r="I77" t="s">
        <v>1927</v>
      </c>
      <c r="J77" t="s">
        <v>1928</v>
      </c>
      <c r="K77" t="s">
        <v>1929</v>
      </c>
      <c r="N77" t="s">
        <v>1930</v>
      </c>
      <c r="O77" t="s">
        <v>1931</v>
      </c>
      <c r="P77" t="s">
        <v>2015</v>
      </c>
      <c r="Q77" t="s">
        <v>2018</v>
      </c>
      <c r="R77" t="s">
        <v>2015</v>
      </c>
      <c r="S77" t="s">
        <v>2018</v>
      </c>
      <c r="T77" t="s">
        <v>2015</v>
      </c>
      <c r="U77" t="s">
        <v>2018</v>
      </c>
      <c r="V77" s="2">
        <v>45828.402083333334</v>
      </c>
      <c r="W77" s="2">
        <v>45853.657638888886</v>
      </c>
      <c r="Y77" s="2">
        <v>45853.657638888886</v>
      </c>
      <c r="AG77" t="s">
        <v>2959</v>
      </c>
      <c r="AI77" t="s">
        <v>2015</v>
      </c>
      <c r="AQ77" t="s">
        <v>2018</v>
      </c>
      <c r="BF77" t="s">
        <v>1938</v>
      </c>
      <c r="BR77" t="s">
        <v>2960</v>
      </c>
      <c r="BS77" t="s">
        <v>2961</v>
      </c>
      <c r="CV77" t="b">
        <v>1</v>
      </c>
      <c r="DR77" t="s">
        <v>2962</v>
      </c>
      <c r="EH77" t="s">
        <v>1940</v>
      </c>
      <c r="EQ77" t="s">
        <v>1941</v>
      </c>
      <c r="EW77" t="b">
        <v>1</v>
      </c>
      <c r="FA77" t="s">
        <v>1333</v>
      </c>
      <c r="FB77" t="s">
        <v>1332</v>
      </c>
      <c r="FQ77" t="s">
        <v>1942</v>
      </c>
      <c r="FY77">
        <v>0</v>
      </c>
      <c r="HK77" t="s">
        <v>23</v>
      </c>
      <c r="HO77" t="s">
        <v>233</v>
      </c>
      <c r="HP77" t="s">
        <v>2254</v>
      </c>
      <c r="HY77" t="s">
        <v>1943</v>
      </c>
      <c r="IE77" t="b">
        <v>0</v>
      </c>
      <c r="LL77" t="s">
        <v>1332</v>
      </c>
      <c r="NL77" s="2">
        <v>45821</v>
      </c>
      <c r="NO77" t="s">
        <v>77</v>
      </c>
      <c r="RL77" t="s">
        <v>1945</v>
      </c>
      <c r="SO77">
        <v>1</v>
      </c>
      <c r="SR77" t="s">
        <v>1946</v>
      </c>
      <c r="TE77" t="s">
        <v>1947</v>
      </c>
      <c r="UI77" t="s">
        <v>1332</v>
      </c>
      <c r="WI77" t="s">
        <v>1332</v>
      </c>
      <c r="AAQ77" t="s">
        <v>477</v>
      </c>
      <c r="AAZ77" t="s">
        <v>2196</v>
      </c>
      <c r="ABA77" t="s">
        <v>2963</v>
      </c>
      <c r="ABC77" t="s">
        <v>2964</v>
      </c>
      <c r="ABF77" t="s">
        <v>1951</v>
      </c>
      <c r="ABH77" t="s">
        <v>1930</v>
      </c>
      <c r="ACD77" t="s">
        <v>1953</v>
      </c>
      <c r="ADD77" t="s">
        <v>1953</v>
      </c>
      <c r="ADE77" t="s">
        <v>1953</v>
      </c>
      <c r="ADK77" t="s">
        <v>1954</v>
      </c>
      <c r="AEU77" t="s">
        <v>1987</v>
      </c>
      <c r="AFB77" t="s">
        <v>1990</v>
      </c>
      <c r="AGL77">
        <v>2</v>
      </c>
      <c r="AGP77" s="2">
        <v>45852</v>
      </c>
      <c r="AGZ77" t="s">
        <v>1332</v>
      </c>
      <c r="AIR77" t="s">
        <v>1959</v>
      </c>
      <c r="AKN77" t="s">
        <v>2965</v>
      </c>
      <c r="AKO77" t="s">
        <v>1961</v>
      </c>
      <c r="AKQ77" t="s">
        <v>2966</v>
      </c>
      <c r="ALS77" t="s">
        <v>1931</v>
      </c>
      <c r="ALT77" s="2">
        <v>45853.657638888886</v>
      </c>
    </row>
    <row r="78" spans="1:1008" x14ac:dyDescent="0.35">
      <c r="A78" t="s">
        <v>2967</v>
      </c>
      <c r="B78" t="s">
        <v>474</v>
      </c>
      <c r="C78">
        <v>270732</v>
      </c>
      <c r="D78" t="s">
        <v>1923</v>
      </c>
      <c r="E78" t="s">
        <v>1924</v>
      </c>
      <c r="F78" t="s">
        <v>1925</v>
      </c>
      <c r="G78" s="2">
        <v>45853</v>
      </c>
      <c r="H78" t="s">
        <v>1926</v>
      </c>
      <c r="I78" t="s">
        <v>1927</v>
      </c>
      <c r="J78" t="s">
        <v>1928</v>
      </c>
      <c r="K78" t="s">
        <v>1929</v>
      </c>
      <c r="N78" t="s">
        <v>1930</v>
      </c>
      <c r="O78" t="s">
        <v>1931</v>
      </c>
      <c r="P78" t="s">
        <v>2015</v>
      </c>
      <c r="Q78" t="s">
        <v>2018</v>
      </c>
      <c r="R78" t="s">
        <v>2015</v>
      </c>
      <c r="S78" t="s">
        <v>2018</v>
      </c>
      <c r="T78" t="s">
        <v>2015</v>
      </c>
      <c r="U78" t="s">
        <v>2018</v>
      </c>
      <c r="V78" s="2">
        <v>45800.688194444447</v>
      </c>
      <c r="W78" s="2">
        <v>45853.380555555559</v>
      </c>
      <c r="Y78" s="2">
        <v>45853.380555555559</v>
      </c>
      <c r="AG78" t="s">
        <v>2968</v>
      </c>
      <c r="AI78" t="s">
        <v>2015</v>
      </c>
      <c r="AJ78" t="s">
        <v>2047</v>
      </c>
      <c r="AK78" t="s">
        <v>1987</v>
      </c>
      <c r="AQ78" t="s">
        <v>2018</v>
      </c>
      <c r="AR78" t="s">
        <v>2048</v>
      </c>
      <c r="AS78" t="s">
        <v>1990</v>
      </c>
      <c r="BF78" t="s">
        <v>1938</v>
      </c>
      <c r="BR78" t="s">
        <v>2969</v>
      </c>
      <c r="BS78" t="s">
        <v>2970</v>
      </c>
      <c r="BT78" t="s">
        <v>2971</v>
      </c>
      <c r="BU78" t="s">
        <v>2972</v>
      </c>
      <c r="BV78" t="s">
        <v>2973</v>
      </c>
      <c r="CV78" t="b">
        <v>1</v>
      </c>
      <c r="DR78" t="s">
        <v>2974</v>
      </c>
      <c r="EH78" t="s">
        <v>1940</v>
      </c>
      <c r="EQ78" t="s">
        <v>1941</v>
      </c>
      <c r="EW78" t="b">
        <v>1</v>
      </c>
      <c r="FA78" t="s">
        <v>1333</v>
      </c>
      <c r="FB78" t="s">
        <v>1332</v>
      </c>
      <c r="FQ78" t="s">
        <v>1942</v>
      </c>
      <c r="FY78">
        <v>0</v>
      </c>
      <c r="HK78" t="s">
        <v>23</v>
      </c>
      <c r="HO78" t="s">
        <v>2253</v>
      </c>
      <c r="HP78" t="s">
        <v>2254</v>
      </c>
      <c r="HY78" t="s">
        <v>1943</v>
      </c>
      <c r="IE78" t="b">
        <v>0</v>
      </c>
      <c r="LL78" t="s">
        <v>1332</v>
      </c>
      <c r="NL78" s="2">
        <v>45798</v>
      </c>
      <c r="NO78" t="s">
        <v>77</v>
      </c>
      <c r="OT78" t="s">
        <v>2024</v>
      </c>
      <c r="RL78" t="s">
        <v>1945</v>
      </c>
      <c r="SO78">
        <v>1</v>
      </c>
      <c r="SR78" t="s">
        <v>1946</v>
      </c>
      <c r="TE78" t="s">
        <v>1947</v>
      </c>
      <c r="UI78" t="s">
        <v>1332</v>
      </c>
      <c r="WI78" t="s">
        <v>1332</v>
      </c>
      <c r="AAQ78" t="s">
        <v>472</v>
      </c>
      <c r="AAZ78" t="s">
        <v>2005</v>
      </c>
      <c r="ABA78" t="s">
        <v>2975</v>
      </c>
      <c r="ABC78" t="s">
        <v>2976</v>
      </c>
      <c r="ABF78" t="s">
        <v>1951</v>
      </c>
      <c r="ABH78" t="s">
        <v>1930</v>
      </c>
      <c r="ACD78" t="s">
        <v>1953</v>
      </c>
      <c r="ADD78" t="s">
        <v>1953</v>
      </c>
      <c r="ADE78" t="s">
        <v>1953</v>
      </c>
      <c r="ADK78" t="s">
        <v>1954</v>
      </c>
      <c r="AEU78" t="s">
        <v>2047</v>
      </c>
      <c r="AEV78" t="s">
        <v>1987</v>
      </c>
      <c r="AEW78" t="s">
        <v>2016</v>
      </c>
      <c r="AFB78" t="s">
        <v>2048</v>
      </c>
      <c r="AFC78" t="s">
        <v>1990</v>
      </c>
      <c r="AFD78" t="s">
        <v>2019</v>
      </c>
      <c r="AGL78">
        <v>5</v>
      </c>
      <c r="AGP78" s="2">
        <v>45853</v>
      </c>
      <c r="AGZ78" t="s">
        <v>1332</v>
      </c>
      <c r="AIR78" t="s">
        <v>1959</v>
      </c>
      <c r="AKM78" s="49">
        <v>45849.806588900465</v>
      </c>
      <c r="AKN78" t="s">
        <v>2977</v>
      </c>
      <c r="AKO78" t="s">
        <v>1961</v>
      </c>
      <c r="AKQ78" t="s">
        <v>2978</v>
      </c>
      <c r="AKR78" t="s">
        <v>2979</v>
      </c>
      <c r="ALS78" t="s">
        <v>1931</v>
      </c>
      <c r="ALT78" s="2">
        <v>45853.380555555559</v>
      </c>
    </row>
    <row r="79" spans="1:1008" x14ac:dyDescent="0.35">
      <c r="A79" t="s">
        <v>2980</v>
      </c>
      <c r="B79" t="s">
        <v>490</v>
      </c>
      <c r="C79">
        <v>276492</v>
      </c>
      <c r="D79" t="s">
        <v>1923</v>
      </c>
      <c r="E79" t="s">
        <v>1924</v>
      </c>
      <c r="F79" t="s">
        <v>1925</v>
      </c>
      <c r="G79" s="2">
        <v>45846</v>
      </c>
      <c r="H79" t="s">
        <v>1926</v>
      </c>
      <c r="I79" t="s">
        <v>1927</v>
      </c>
      <c r="J79" t="s">
        <v>1928</v>
      </c>
      <c r="K79" t="s">
        <v>1929</v>
      </c>
      <c r="N79" t="s">
        <v>1930</v>
      </c>
      <c r="O79" t="s">
        <v>1931</v>
      </c>
      <c r="P79" t="s">
        <v>1975</v>
      </c>
      <c r="Q79" t="s">
        <v>1976</v>
      </c>
      <c r="R79" t="s">
        <v>1975</v>
      </c>
      <c r="S79" t="s">
        <v>1976</v>
      </c>
      <c r="T79" t="s">
        <v>1975</v>
      </c>
      <c r="U79" t="s">
        <v>1976</v>
      </c>
      <c r="V79" s="2">
        <v>45821.588888888888</v>
      </c>
      <c r="W79" s="2">
        <v>45852.505555555559</v>
      </c>
      <c r="Y79" s="2">
        <v>45852.505555555559</v>
      </c>
      <c r="AE79" t="s">
        <v>1977</v>
      </c>
      <c r="AG79" t="s">
        <v>2981</v>
      </c>
      <c r="AI79" t="s">
        <v>2015</v>
      </c>
      <c r="AJ79" t="s">
        <v>1975</v>
      </c>
      <c r="AQ79" t="s">
        <v>2018</v>
      </c>
      <c r="AR79" t="s">
        <v>1976</v>
      </c>
      <c r="BF79" t="s">
        <v>1938</v>
      </c>
      <c r="BR79" t="s">
        <v>2982</v>
      </c>
      <c r="CV79" t="b">
        <v>1</v>
      </c>
      <c r="DR79" t="s">
        <v>2983</v>
      </c>
      <c r="EH79" t="s">
        <v>1940</v>
      </c>
      <c r="EQ79" t="s">
        <v>1941</v>
      </c>
      <c r="EW79" t="b">
        <v>1</v>
      </c>
      <c r="FA79" t="s">
        <v>1333</v>
      </c>
      <c r="FB79" t="s">
        <v>1332</v>
      </c>
      <c r="FQ79" t="s">
        <v>1942</v>
      </c>
      <c r="FY79">
        <v>0</v>
      </c>
      <c r="HK79" t="s">
        <v>82</v>
      </c>
      <c r="HL79" t="s">
        <v>46</v>
      </c>
      <c r="HO79" t="s">
        <v>35</v>
      </c>
      <c r="HY79" t="s">
        <v>1943</v>
      </c>
      <c r="IE79" t="b">
        <v>0</v>
      </c>
      <c r="LL79" t="s">
        <v>1332</v>
      </c>
      <c r="NL79" s="2">
        <v>45828</v>
      </c>
      <c r="NO79" t="s">
        <v>77</v>
      </c>
      <c r="OZ79" s="2">
        <v>45838</v>
      </c>
      <c r="RL79" t="s">
        <v>1945</v>
      </c>
      <c r="SO79">
        <v>1</v>
      </c>
      <c r="SR79" t="s">
        <v>1946</v>
      </c>
      <c r="TE79" t="s">
        <v>1947</v>
      </c>
      <c r="UI79" t="s">
        <v>1332</v>
      </c>
      <c r="WI79" t="s">
        <v>1332</v>
      </c>
      <c r="AAQ79" t="s">
        <v>2984</v>
      </c>
      <c r="AAZ79" t="s">
        <v>1968</v>
      </c>
      <c r="ABA79" t="s">
        <v>2985</v>
      </c>
      <c r="ABC79" t="s">
        <v>2986</v>
      </c>
      <c r="ABF79" t="s">
        <v>1951</v>
      </c>
      <c r="ABH79" t="s">
        <v>1986</v>
      </c>
      <c r="ACD79" t="s">
        <v>1953</v>
      </c>
      <c r="ADD79" t="s">
        <v>1953</v>
      </c>
      <c r="ADE79" t="s">
        <v>1953</v>
      </c>
      <c r="ADK79" t="s">
        <v>1954</v>
      </c>
      <c r="AEU79" t="s">
        <v>1988</v>
      </c>
      <c r="AFB79" t="s">
        <v>1991</v>
      </c>
      <c r="AGL79">
        <v>1</v>
      </c>
      <c r="AGP79" s="2">
        <v>45828</v>
      </c>
      <c r="AGU79" t="s">
        <v>2987</v>
      </c>
      <c r="AGZ79" t="s">
        <v>1332</v>
      </c>
      <c r="AIR79" t="s">
        <v>1959</v>
      </c>
      <c r="AKM79" s="49">
        <v>45852.672505995368</v>
      </c>
      <c r="AKN79" t="s">
        <v>2988</v>
      </c>
      <c r="AKO79" t="s">
        <v>1961</v>
      </c>
      <c r="AKQ79" t="s">
        <v>2989</v>
      </c>
      <c r="AKR79" t="s">
        <v>2990</v>
      </c>
      <c r="AKS79" t="s">
        <v>2991</v>
      </c>
      <c r="ALS79" t="s">
        <v>1931</v>
      </c>
      <c r="ALT79" s="2">
        <v>45852.505555555559</v>
      </c>
    </row>
    <row r="80" spans="1:1008" x14ac:dyDescent="0.35">
      <c r="A80" t="s">
        <v>2992</v>
      </c>
      <c r="B80" t="s">
        <v>493</v>
      </c>
      <c r="C80">
        <v>283589</v>
      </c>
      <c r="D80" t="s">
        <v>1923</v>
      </c>
      <c r="E80" t="s">
        <v>1924</v>
      </c>
      <c r="F80" t="s">
        <v>1925</v>
      </c>
      <c r="G80" s="2">
        <v>45841</v>
      </c>
      <c r="H80" t="s">
        <v>1926</v>
      </c>
      <c r="I80" t="s">
        <v>1927</v>
      </c>
      <c r="J80" t="s">
        <v>1928</v>
      </c>
      <c r="K80" t="s">
        <v>1929</v>
      </c>
      <c r="N80" t="s">
        <v>1974</v>
      </c>
      <c r="O80" t="s">
        <v>1931</v>
      </c>
      <c r="P80" t="s">
        <v>2460</v>
      </c>
      <c r="Q80" t="s">
        <v>2461</v>
      </c>
      <c r="R80" t="s">
        <v>2435</v>
      </c>
      <c r="S80" t="s">
        <v>2436</v>
      </c>
      <c r="T80" t="s">
        <v>2435</v>
      </c>
      <c r="U80" t="s">
        <v>2436</v>
      </c>
      <c r="V80" s="2">
        <v>45839.530555555553</v>
      </c>
      <c r="W80" s="2">
        <v>45841.416666666664</v>
      </c>
      <c r="Y80" s="2">
        <v>45841.416666666664</v>
      </c>
      <c r="AE80" t="s">
        <v>2437</v>
      </c>
      <c r="AI80" t="s">
        <v>2435</v>
      </c>
      <c r="AQ80" t="s">
        <v>2436</v>
      </c>
      <c r="BF80" t="s">
        <v>1938</v>
      </c>
      <c r="BR80" t="s">
        <v>2993</v>
      </c>
      <c r="BS80" t="s">
        <v>2994</v>
      </c>
      <c r="CV80" t="b">
        <v>1</v>
      </c>
      <c r="DR80" t="s">
        <v>2995</v>
      </c>
      <c r="EH80" t="s">
        <v>1940</v>
      </c>
      <c r="EQ80" t="s">
        <v>1941</v>
      </c>
      <c r="EW80" t="b">
        <v>1</v>
      </c>
      <c r="FA80" t="s">
        <v>1333</v>
      </c>
      <c r="FB80" t="s">
        <v>1332</v>
      </c>
      <c r="FQ80" t="s">
        <v>1942</v>
      </c>
      <c r="FY80">
        <v>0</v>
      </c>
      <c r="HK80" t="s">
        <v>49</v>
      </c>
      <c r="HO80" t="s">
        <v>79</v>
      </c>
      <c r="HY80" t="s">
        <v>1943</v>
      </c>
      <c r="IE80" t="b">
        <v>0</v>
      </c>
      <c r="LL80" t="s">
        <v>1332</v>
      </c>
      <c r="NL80" s="2">
        <v>45839</v>
      </c>
      <c r="NO80" t="s">
        <v>77</v>
      </c>
      <c r="RL80" t="s">
        <v>1945</v>
      </c>
      <c r="SO80">
        <v>1</v>
      </c>
      <c r="SR80" t="s">
        <v>1946</v>
      </c>
      <c r="TE80" t="s">
        <v>1947</v>
      </c>
      <c r="UI80" t="s">
        <v>1332</v>
      </c>
      <c r="WI80" t="s">
        <v>1332</v>
      </c>
      <c r="AAZ80" t="s">
        <v>1968</v>
      </c>
      <c r="ABA80" t="s">
        <v>2996</v>
      </c>
      <c r="ABC80" t="s">
        <v>2997</v>
      </c>
      <c r="ABF80" t="s">
        <v>1951</v>
      </c>
      <c r="ABH80" t="s">
        <v>1971</v>
      </c>
      <c r="ACD80" t="s">
        <v>1953</v>
      </c>
      <c r="ADD80" t="s">
        <v>1953</v>
      </c>
      <c r="ADE80" t="s">
        <v>1953</v>
      </c>
      <c r="ADK80" t="s">
        <v>1954</v>
      </c>
      <c r="AEU80" t="s">
        <v>1987</v>
      </c>
      <c r="AEV80" t="s">
        <v>2435</v>
      </c>
      <c r="AFB80" t="s">
        <v>1990</v>
      </c>
      <c r="AFC80" t="s">
        <v>2436</v>
      </c>
      <c r="AGL80">
        <v>2</v>
      </c>
      <c r="AGP80" s="2">
        <v>45841</v>
      </c>
      <c r="AGZ80" t="s">
        <v>1332</v>
      </c>
      <c r="AIR80" t="s">
        <v>1959</v>
      </c>
      <c r="AKN80" t="s">
        <v>2998</v>
      </c>
      <c r="AKO80" t="s">
        <v>1961</v>
      </c>
      <c r="AKQ80" t="s">
        <v>2999</v>
      </c>
      <c r="ALS80" t="s">
        <v>1931</v>
      </c>
      <c r="ALT80" s="2">
        <v>45841.416666666664</v>
      </c>
    </row>
    <row r="81" spans="1:1008" x14ac:dyDescent="0.35">
      <c r="A81" t="s">
        <v>3000</v>
      </c>
      <c r="B81" t="s">
        <v>500</v>
      </c>
      <c r="C81">
        <v>167520</v>
      </c>
      <c r="D81" t="s">
        <v>1923</v>
      </c>
      <c r="E81" t="s">
        <v>1924</v>
      </c>
      <c r="F81" t="s">
        <v>1925</v>
      </c>
      <c r="G81" s="2">
        <v>45840</v>
      </c>
      <c r="H81" t="s">
        <v>1926</v>
      </c>
      <c r="I81" t="s">
        <v>1927</v>
      </c>
      <c r="J81" t="s">
        <v>1928</v>
      </c>
      <c r="K81" t="s">
        <v>1929</v>
      </c>
      <c r="N81" t="s">
        <v>1930</v>
      </c>
      <c r="O81" t="s">
        <v>1931</v>
      </c>
      <c r="P81" t="s">
        <v>2015</v>
      </c>
      <c r="Q81" t="s">
        <v>2018</v>
      </c>
      <c r="R81" t="s">
        <v>3001</v>
      </c>
      <c r="S81" t="s">
        <v>3002</v>
      </c>
      <c r="T81" t="s">
        <v>3001</v>
      </c>
      <c r="U81" t="s">
        <v>3002</v>
      </c>
      <c r="V81" s="2">
        <v>45329.354166666664</v>
      </c>
      <c r="W81" s="2">
        <v>45840.348611111112</v>
      </c>
      <c r="Y81" s="2">
        <v>45840.348611111112</v>
      </c>
      <c r="Z81" t="s">
        <v>3003</v>
      </c>
      <c r="AA81" t="s">
        <v>3004</v>
      </c>
      <c r="AB81" t="s">
        <v>3005</v>
      </c>
      <c r="AE81" t="s">
        <v>2382</v>
      </c>
      <c r="AG81" t="s">
        <v>3006</v>
      </c>
      <c r="AI81" t="s">
        <v>2047</v>
      </c>
      <c r="AJ81" t="s">
        <v>3001</v>
      </c>
      <c r="AQ81" t="s">
        <v>2048</v>
      </c>
      <c r="AR81" t="s">
        <v>3002</v>
      </c>
      <c r="BF81" t="s">
        <v>1938</v>
      </c>
      <c r="BR81" t="s">
        <v>3007</v>
      </c>
      <c r="BS81" t="s">
        <v>3008</v>
      </c>
      <c r="BT81" t="s">
        <v>3009</v>
      </c>
      <c r="BU81" t="s">
        <v>3010</v>
      </c>
      <c r="DR81" t="s">
        <v>3011</v>
      </c>
      <c r="EH81" t="s">
        <v>1940</v>
      </c>
      <c r="EQ81" t="s">
        <v>1941</v>
      </c>
      <c r="FA81" t="s">
        <v>1333</v>
      </c>
      <c r="FB81" t="s">
        <v>1332</v>
      </c>
      <c r="FQ81" t="s">
        <v>1942</v>
      </c>
      <c r="FY81">
        <v>0</v>
      </c>
      <c r="HK81" t="s">
        <v>24</v>
      </c>
      <c r="HO81" t="s">
        <v>2253</v>
      </c>
      <c r="HP81" t="s">
        <v>2254</v>
      </c>
      <c r="HY81" t="s">
        <v>1943</v>
      </c>
      <c r="IE81" t="b">
        <v>0</v>
      </c>
      <c r="LL81" t="s">
        <v>1332</v>
      </c>
      <c r="NO81" t="s">
        <v>77</v>
      </c>
      <c r="OT81" t="s">
        <v>2024</v>
      </c>
      <c r="RL81" t="s">
        <v>1945</v>
      </c>
      <c r="SO81">
        <v>1</v>
      </c>
      <c r="SR81" t="s">
        <v>1946</v>
      </c>
      <c r="TE81" t="s">
        <v>1947</v>
      </c>
      <c r="UI81" t="s">
        <v>1333</v>
      </c>
      <c r="WI81" t="s">
        <v>1332</v>
      </c>
      <c r="AAQ81" t="s">
        <v>498</v>
      </c>
      <c r="AAZ81" t="s">
        <v>2005</v>
      </c>
      <c r="ABA81" t="s">
        <v>3012</v>
      </c>
      <c r="ABC81" t="s">
        <v>3013</v>
      </c>
      <c r="ABF81" t="s">
        <v>1951</v>
      </c>
      <c r="ABH81" t="s">
        <v>1952</v>
      </c>
      <c r="ACD81" t="s">
        <v>1953</v>
      </c>
      <c r="ADD81" t="s">
        <v>1953</v>
      </c>
      <c r="ADE81" t="s">
        <v>1953</v>
      </c>
      <c r="ADK81" t="s">
        <v>1954</v>
      </c>
      <c r="AEU81" t="s">
        <v>2047</v>
      </c>
      <c r="AEV81" t="s">
        <v>1987</v>
      </c>
      <c r="AFB81" t="s">
        <v>2048</v>
      </c>
      <c r="AFC81" t="s">
        <v>1990</v>
      </c>
      <c r="AGL81">
        <v>4</v>
      </c>
      <c r="AGP81" s="2">
        <v>45841</v>
      </c>
      <c r="AGZ81" t="s">
        <v>1332</v>
      </c>
      <c r="AHF81" t="s">
        <v>77</v>
      </c>
      <c r="AIJ81" t="s">
        <v>2072</v>
      </c>
      <c r="AIR81" t="s">
        <v>1959</v>
      </c>
      <c r="AKM81" s="49">
        <v>45835.804041840274</v>
      </c>
      <c r="AKN81" t="s">
        <v>3014</v>
      </c>
      <c r="AKO81" t="s">
        <v>1961</v>
      </c>
      <c r="AKQ81" t="s">
        <v>3015</v>
      </c>
      <c r="ALS81" t="s">
        <v>1931</v>
      </c>
      <c r="ALT81" s="2">
        <v>45840.348611111112</v>
      </c>
    </row>
    <row r="82" spans="1:1008" x14ac:dyDescent="0.35">
      <c r="A82" t="s">
        <v>3016</v>
      </c>
      <c r="B82" t="s">
        <v>509</v>
      </c>
      <c r="C82">
        <v>268820</v>
      </c>
      <c r="D82" t="s">
        <v>1923</v>
      </c>
      <c r="E82" t="s">
        <v>1924</v>
      </c>
      <c r="F82" t="s">
        <v>1925</v>
      </c>
      <c r="G82" s="2">
        <v>45834</v>
      </c>
      <c r="H82" t="s">
        <v>1926</v>
      </c>
      <c r="I82" t="s">
        <v>1927</v>
      </c>
      <c r="J82" t="s">
        <v>1928</v>
      </c>
      <c r="K82" t="s">
        <v>1929</v>
      </c>
      <c r="N82" t="s">
        <v>1930</v>
      </c>
      <c r="O82" t="s">
        <v>1931</v>
      </c>
      <c r="P82" t="s">
        <v>2015</v>
      </c>
      <c r="Q82" t="s">
        <v>2018</v>
      </c>
      <c r="R82" t="s">
        <v>2015</v>
      </c>
      <c r="S82" t="s">
        <v>2018</v>
      </c>
      <c r="T82" t="s">
        <v>2015</v>
      </c>
      <c r="U82" t="s">
        <v>2018</v>
      </c>
      <c r="V82" s="2">
        <v>45796.583333333336</v>
      </c>
      <c r="W82" s="2">
        <v>45834.37222222222</v>
      </c>
      <c r="Y82" s="2">
        <v>45834.37222222222</v>
      </c>
      <c r="AG82" t="s">
        <v>3017</v>
      </c>
      <c r="AI82" t="s">
        <v>2015</v>
      </c>
      <c r="AJ82" t="s">
        <v>2047</v>
      </c>
      <c r="AK82" t="s">
        <v>1987</v>
      </c>
      <c r="AQ82" t="s">
        <v>2018</v>
      </c>
      <c r="AR82" t="s">
        <v>2048</v>
      </c>
      <c r="AS82" t="s">
        <v>1990</v>
      </c>
      <c r="BF82" t="s">
        <v>1938</v>
      </c>
      <c r="BR82" t="s">
        <v>3018</v>
      </c>
      <c r="BS82" t="s">
        <v>3019</v>
      </c>
      <c r="BT82" t="s">
        <v>3020</v>
      </c>
      <c r="BU82" t="s">
        <v>3021</v>
      </c>
      <c r="CV82" t="b">
        <v>1</v>
      </c>
      <c r="DR82" t="s">
        <v>3022</v>
      </c>
      <c r="EH82" t="s">
        <v>1940</v>
      </c>
      <c r="EQ82" t="s">
        <v>1941</v>
      </c>
      <c r="EW82" t="b">
        <v>1</v>
      </c>
      <c r="FA82" t="s">
        <v>1333</v>
      </c>
      <c r="FB82" t="s">
        <v>1332</v>
      </c>
      <c r="FQ82" t="s">
        <v>1942</v>
      </c>
      <c r="FY82">
        <v>0</v>
      </c>
      <c r="HK82" t="s">
        <v>92</v>
      </c>
      <c r="HO82" t="s">
        <v>2253</v>
      </c>
      <c r="HP82" t="s">
        <v>2652</v>
      </c>
      <c r="HY82" t="s">
        <v>1943</v>
      </c>
      <c r="IE82" t="b">
        <v>0</v>
      </c>
      <c r="LL82" t="s">
        <v>1332</v>
      </c>
      <c r="NL82" s="2">
        <v>45782</v>
      </c>
      <c r="NO82" t="s">
        <v>77</v>
      </c>
      <c r="OT82" t="s">
        <v>2024</v>
      </c>
      <c r="RL82" t="s">
        <v>1945</v>
      </c>
      <c r="SO82">
        <v>1</v>
      </c>
      <c r="SR82" t="s">
        <v>1946</v>
      </c>
      <c r="TE82" t="s">
        <v>1947</v>
      </c>
      <c r="UI82" t="s">
        <v>1332</v>
      </c>
      <c r="WI82" t="s">
        <v>1332</v>
      </c>
      <c r="AAQ82" t="s">
        <v>507</v>
      </c>
      <c r="AAZ82" t="s">
        <v>2005</v>
      </c>
      <c r="ABA82" t="s">
        <v>3023</v>
      </c>
      <c r="ABC82" t="s">
        <v>3024</v>
      </c>
      <c r="ABF82" t="s">
        <v>1951</v>
      </c>
      <c r="ABH82" t="s">
        <v>1930</v>
      </c>
      <c r="ACD82" t="s">
        <v>1953</v>
      </c>
      <c r="ADD82" t="s">
        <v>1953</v>
      </c>
      <c r="ADE82" t="s">
        <v>1953</v>
      </c>
      <c r="ADK82" t="s">
        <v>1954</v>
      </c>
      <c r="AEU82" t="s">
        <v>2047</v>
      </c>
      <c r="AEV82" t="s">
        <v>1987</v>
      </c>
      <c r="AFB82" t="s">
        <v>2048</v>
      </c>
      <c r="AFC82" t="s">
        <v>1990</v>
      </c>
      <c r="AGL82">
        <v>4</v>
      </c>
      <c r="AGP82" s="2">
        <v>45834</v>
      </c>
      <c r="AGZ82" t="s">
        <v>1332</v>
      </c>
      <c r="AIR82" t="s">
        <v>1959</v>
      </c>
      <c r="AKM82" s="49">
        <v>45832.730087800926</v>
      </c>
      <c r="AKN82" t="s">
        <v>3025</v>
      </c>
      <c r="AKO82" t="s">
        <v>1961</v>
      </c>
      <c r="AKQ82" t="s">
        <v>3026</v>
      </c>
      <c r="AKR82" t="s">
        <v>3027</v>
      </c>
      <c r="ALS82" t="s">
        <v>1931</v>
      </c>
      <c r="ALT82" s="2">
        <v>45834.37222222222</v>
      </c>
    </row>
    <row r="83" spans="1:1008" x14ac:dyDescent="0.35">
      <c r="A83" t="s">
        <v>3028</v>
      </c>
      <c r="B83" t="s">
        <v>519</v>
      </c>
      <c r="C83">
        <v>269088</v>
      </c>
      <c r="D83" t="s">
        <v>1923</v>
      </c>
      <c r="E83" t="s">
        <v>1924</v>
      </c>
      <c r="F83" t="s">
        <v>1925</v>
      </c>
      <c r="G83" s="2">
        <v>45831</v>
      </c>
      <c r="H83" t="s">
        <v>1926</v>
      </c>
      <c r="I83" t="s">
        <v>1927</v>
      </c>
      <c r="J83" t="s">
        <v>1928</v>
      </c>
      <c r="K83" t="s">
        <v>1929</v>
      </c>
      <c r="N83" t="s">
        <v>1930</v>
      </c>
      <c r="O83" t="s">
        <v>1931</v>
      </c>
      <c r="P83" t="s">
        <v>2015</v>
      </c>
      <c r="Q83" t="s">
        <v>2018</v>
      </c>
      <c r="R83" t="s">
        <v>2015</v>
      </c>
      <c r="S83" t="s">
        <v>2018</v>
      </c>
      <c r="T83" t="s">
        <v>2015</v>
      </c>
      <c r="U83" t="s">
        <v>2018</v>
      </c>
      <c r="V83" s="2">
        <v>45797.390277777777</v>
      </c>
      <c r="W83" s="2">
        <v>45944.569444444445</v>
      </c>
      <c r="Y83" s="2">
        <v>45831.675694444442</v>
      </c>
      <c r="AG83" t="s">
        <v>3029</v>
      </c>
      <c r="AI83" t="s">
        <v>2015</v>
      </c>
      <c r="AJ83" t="s">
        <v>2047</v>
      </c>
      <c r="AK83" t="s">
        <v>1987</v>
      </c>
      <c r="AL83" t="s">
        <v>2016</v>
      </c>
      <c r="AQ83" t="s">
        <v>2018</v>
      </c>
      <c r="AR83" t="s">
        <v>2048</v>
      </c>
      <c r="AS83" t="s">
        <v>1990</v>
      </c>
      <c r="AT83" t="s">
        <v>2019</v>
      </c>
      <c r="BF83" t="s">
        <v>1938</v>
      </c>
      <c r="BR83" t="s">
        <v>3030</v>
      </c>
      <c r="BS83" t="s">
        <v>3031</v>
      </c>
      <c r="BT83" t="s">
        <v>3032</v>
      </c>
      <c r="BU83" t="s">
        <v>3033</v>
      </c>
      <c r="CV83" t="b">
        <v>1</v>
      </c>
      <c r="DR83" t="s">
        <v>3034</v>
      </c>
      <c r="EH83" t="s">
        <v>1940</v>
      </c>
      <c r="EQ83" t="s">
        <v>1941</v>
      </c>
      <c r="EW83" t="b">
        <v>1</v>
      </c>
      <c r="FA83" t="s">
        <v>1333</v>
      </c>
      <c r="FB83" t="s">
        <v>1332</v>
      </c>
      <c r="FQ83" t="s">
        <v>1942</v>
      </c>
      <c r="FY83">
        <v>0</v>
      </c>
      <c r="HK83" t="s">
        <v>77</v>
      </c>
      <c r="HO83" t="s">
        <v>233</v>
      </c>
      <c r="HP83" t="s">
        <v>2254</v>
      </c>
      <c r="HY83" t="s">
        <v>1943</v>
      </c>
      <c r="IE83" t="b">
        <v>0</v>
      </c>
      <c r="LL83" t="s">
        <v>1332</v>
      </c>
      <c r="NL83" s="2">
        <v>45797</v>
      </c>
      <c r="NO83" t="s">
        <v>77</v>
      </c>
      <c r="OT83" t="s">
        <v>2625</v>
      </c>
      <c r="RL83" t="s">
        <v>1945</v>
      </c>
      <c r="SO83">
        <v>1</v>
      </c>
      <c r="SR83" t="s">
        <v>1946</v>
      </c>
      <c r="TE83" t="s">
        <v>1947</v>
      </c>
      <c r="UI83" t="s">
        <v>1332</v>
      </c>
      <c r="WI83" t="s">
        <v>1332</v>
      </c>
      <c r="AAQ83" t="s">
        <v>516</v>
      </c>
      <c r="AAZ83" t="s">
        <v>2005</v>
      </c>
      <c r="ABA83" t="s">
        <v>3035</v>
      </c>
      <c r="ABC83" t="s">
        <v>3036</v>
      </c>
      <c r="ABF83" t="s">
        <v>1951</v>
      </c>
      <c r="ABH83" t="s">
        <v>1930</v>
      </c>
      <c r="ACD83" t="s">
        <v>1953</v>
      </c>
      <c r="ADD83" t="s">
        <v>1953</v>
      </c>
      <c r="ADE83" t="s">
        <v>1953</v>
      </c>
      <c r="ADK83" t="s">
        <v>1954</v>
      </c>
      <c r="AEU83" t="s">
        <v>1987</v>
      </c>
      <c r="AFB83" t="s">
        <v>1990</v>
      </c>
      <c r="AGL83">
        <v>4</v>
      </c>
      <c r="AGP83" s="2">
        <v>45831</v>
      </c>
      <c r="AGZ83" t="s">
        <v>1332</v>
      </c>
      <c r="AIR83" t="s">
        <v>1959</v>
      </c>
      <c r="AKM83" s="49">
        <v>45944.712350902781</v>
      </c>
      <c r="AKN83" t="s">
        <v>3037</v>
      </c>
      <c r="AKO83" t="s">
        <v>1961</v>
      </c>
      <c r="AKQ83" t="s">
        <v>3038</v>
      </c>
      <c r="AKR83" t="s">
        <v>3039</v>
      </c>
      <c r="AKS83" t="s">
        <v>3040</v>
      </c>
      <c r="AKT83" t="s">
        <v>3041</v>
      </c>
      <c r="AKU83" t="s">
        <v>3042</v>
      </c>
      <c r="AKV83" t="s">
        <v>3043</v>
      </c>
      <c r="AKW83" t="s">
        <v>3044</v>
      </c>
      <c r="ALS83" t="s">
        <v>1931</v>
      </c>
      <c r="ALT83" s="2">
        <v>45831.675694444442</v>
      </c>
    </row>
    <row r="84" spans="1:1008" x14ac:dyDescent="0.35">
      <c r="A84" t="s">
        <v>3045</v>
      </c>
      <c r="B84" t="s">
        <v>522</v>
      </c>
      <c r="C84">
        <v>160588</v>
      </c>
      <c r="D84" t="s">
        <v>1923</v>
      </c>
      <c r="E84" t="s">
        <v>1924</v>
      </c>
      <c r="F84" t="s">
        <v>1925</v>
      </c>
      <c r="G84" s="2">
        <v>45831</v>
      </c>
      <c r="H84" t="s">
        <v>1926</v>
      </c>
      <c r="I84" t="s">
        <v>1927</v>
      </c>
      <c r="J84" t="s">
        <v>1928</v>
      </c>
      <c r="K84" t="s">
        <v>1929</v>
      </c>
      <c r="N84" t="s">
        <v>2532</v>
      </c>
      <c r="O84" t="s">
        <v>1931</v>
      </c>
      <c r="P84" t="s">
        <v>2322</v>
      </c>
      <c r="Q84" t="s">
        <v>2323</v>
      </c>
      <c r="R84" t="s">
        <v>2322</v>
      </c>
      <c r="S84" t="s">
        <v>2323</v>
      </c>
      <c r="T84" t="s">
        <v>2322</v>
      </c>
      <c r="U84" t="s">
        <v>2323</v>
      </c>
      <c r="V84" s="2">
        <v>45280.436111111114</v>
      </c>
      <c r="W84" s="2">
        <v>45845.6875</v>
      </c>
      <c r="Y84" s="2">
        <v>45832.44027777778</v>
      </c>
      <c r="AE84" t="s">
        <v>2001</v>
      </c>
      <c r="AG84" t="s">
        <v>3046</v>
      </c>
      <c r="AI84" t="s">
        <v>2322</v>
      </c>
      <c r="AJ84" t="s">
        <v>2726</v>
      </c>
      <c r="AK84" t="s">
        <v>1936</v>
      </c>
      <c r="AQ84" t="s">
        <v>2323</v>
      </c>
      <c r="AR84" t="s">
        <v>2727</v>
      </c>
      <c r="AS84" t="s">
        <v>1937</v>
      </c>
      <c r="BF84" t="s">
        <v>1938</v>
      </c>
      <c r="BH84" t="s">
        <v>3047</v>
      </c>
      <c r="BK84" t="s">
        <v>2696</v>
      </c>
      <c r="DR84" t="s">
        <v>3048</v>
      </c>
      <c r="EH84" t="s">
        <v>1940</v>
      </c>
      <c r="EQ84" t="s">
        <v>1941</v>
      </c>
      <c r="FA84" t="s">
        <v>1333</v>
      </c>
      <c r="FB84" t="s">
        <v>1332</v>
      </c>
      <c r="FQ84" t="s">
        <v>1942</v>
      </c>
      <c r="FY84">
        <v>0</v>
      </c>
      <c r="HK84" t="s">
        <v>18</v>
      </c>
      <c r="HO84" t="s">
        <v>374</v>
      </c>
      <c r="HP84" t="s">
        <v>2217</v>
      </c>
      <c r="HY84" t="s">
        <v>1943</v>
      </c>
      <c r="IE84" t="b">
        <v>0</v>
      </c>
      <c r="KA84" t="s">
        <v>2063</v>
      </c>
      <c r="KB84" t="s">
        <v>2064</v>
      </c>
      <c r="KC84" t="s">
        <v>2065</v>
      </c>
      <c r="KD84" t="s">
        <v>2067</v>
      </c>
      <c r="LL84" t="s">
        <v>1332</v>
      </c>
      <c r="NL84" s="2">
        <v>45763</v>
      </c>
      <c r="NO84" t="s">
        <v>77</v>
      </c>
      <c r="OT84" t="s">
        <v>2024</v>
      </c>
      <c r="RL84" t="s">
        <v>1945</v>
      </c>
      <c r="SR84" t="s">
        <v>1946</v>
      </c>
      <c r="TE84" t="s">
        <v>1947</v>
      </c>
      <c r="UI84" t="s">
        <v>1332</v>
      </c>
      <c r="WI84" t="s">
        <v>1332</v>
      </c>
      <c r="AAQ84" t="s">
        <v>3049</v>
      </c>
      <c r="AAZ84" t="s">
        <v>2005</v>
      </c>
      <c r="ABA84" t="s">
        <v>3050</v>
      </c>
      <c r="ABC84" t="s">
        <v>3051</v>
      </c>
      <c r="ABF84" t="s">
        <v>1951</v>
      </c>
      <c r="ABH84" t="s">
        <v>1952</v>
      </c>
      <c r="ACD84" t="s">
        <v>1953</v>
      </c>
      <c r="ADD84" t="s">
        <v>1953</v>
      </c>
      <c r="ADE84" t="s">
        <v>1953</v>
      </c>
      <c r="ADK84" t="s">
        <v>1954</v>
      </c>
      <c r="AEU84" t="s">
        <v>1987</v>
      </c>
      <c r="AEV84" t="s">
        <v>2007</v>
      </c>
      <c r="AFB84" t="s">
        <v>1990</v>
      </c>
      <c r="AFC84" t="s">
        <v>2008</v>
      </c>
      <c r="AGL84">
        <v>0</v>
      </c>
      <c r="AGP84" s="2">
        <v>45831</v>
      </c>
      <c r="AGZ84" t="s">
        <v>1332</v>
      </c>
      <c r="AHF84" t="s">
        <v>2071</v>
      </c>
      <c r="AIJ84" t="s">
        <v>2072</v>
      </c>
      <c r="AIR84" t="s">
        <v>1959</v>
      </c>
      <c r="AKN84" t="s">
        <v>3052</v>
      </c>
      <c r="AKO84" t="s">
        <v>1961</v>
      </c>
      <c r="ALS84" t="s">
        <v>1931</v>
      </c>
      <c r="ALT84" s="2">
        <v>45832.44027777778</v>
      </c>
    </row>
    <row r="85" spans="1:1008" x14ac:dyDescent="0.35">
      <c r="A85" t="s">
        <v>3053</v>
      </c>
      <c r="B85" t="s">
        <v>3054</v>
      </c>
      <c r="C85">
        <v>269698</v>
      </c>
      <c r="D85" t="s">
        <v>1923</v>
      </c>
      <c r="E85" t="s">
        <v>1924</v>
      </c>
      <c r="F85" t="s">
        <v>1925</v>
      </c>
      <c r="G85" s="2">
        <v>45827</v>
      </c>
      <c r="H85" t="s">
        <v>1926</v>
      </c>
      <c r="I85" t="s">
        <v>1927</v>
      </c>
      <c r="J85" t="s">
        <v>1928</v>
      </c>
      <c r="K85" t="s">
        <v>1929</v>
      </c>
      <c r="N85" t="s">
        <v>2321</v>
      </c>
      <c r="O85" t="s">
        <v>1931</v>
      </c>
      <c r="P85" t="s">
        <v>2173</v>
      </c>
      <c r="Q85" t="s">
        <v>2174</v>
      </c>
      <c r="R85" t="s">
        <v>1988</v>
      </c>
      <c r="S85" t="s">
        <v>1991</v>
      </c>
      <c r="T85" t="s">
        <v>1988</v>
      </c>
      <c r="U85" t="s">
        <v>1991</v>
      </c>
      <c r="V85" s="2">
        <v>45798.35</v>
      </c>
      <c r="W85" s="2">
        <v>45852.55</v>
      </c>
      <c r="Y85" s="2">
        <v>45852.55</v>
      </c>
      <c r="AG85" t="s">
        <v>3055</v>
      </c>
      <c r="AI85" t="s">
        <v>2173</v>
      </c>
      <c r="AJ85" t="s">
        <v>2014</v>
      </c>
      <c r="AK85" t="s">
        <v>3056</v>
      </c>
      <c r="AL85" t="s">
        <v>2016</v>
      </c>
      <c r="AM85" t="s">
        <v>1988</v>
      </c>
      <c r="AN85" t="s">
        <v>2349</v>
      </c>
      <c r="AO85" t="s">
        <v>1936</v>
      </c>
      <c r="AQ85" t="s">
        <v>2174</v>
      </c>
      <c r="AR85" t="s">
        <v>2017</v>
      </c>
      <c r="AS85" t="s">
        <v>3057</v>
      </c>
      <c r="AT85" t="s">
        <v>2019</v>
      </c>
      <c r="AU85" t="s">
        <v>1991</v>
      </c>
      <c r="AV85" t="s">
        <v>2350</v>
      </c>
      <c r="AW85" t="s">
        <v>1937</v>
      </c>
      <c r="BF85" t="s">
        <v>1938</v>
      </c>
      <c r="BR85" t="s">
        <v>3058</v>
      </c>
      <c r="CT85" t="e">
        <v>#NAME?</v>
      </c>
      <c r="CV85" t="b">
        <v>1</v>
      </c>
      <c r="DR85" t="s">
        <v>3059</v>
      </c>
      <c r="EH85" t="s">
        <v>1940</v>
      </c>
      <c r="EQ85" t="s">
        <v>1941</v>
      </c>
      <c r="EW85" t="b">
        <v>1</v>
      </c>
      <c r="FA85" t="s">
        <v>1333</v>
      </c>
      <c r="FB85" t="s">
        <v>1332</v>
      </c>
      <c r="FQ85" t="s">
        <v>1942</v>
      </c>
      <c r="FY85">
        <v>0</v>
      </c>
      <c r="HK85" t="s">
        <v>46</v>
      </c>
      <c r="HL85" t="s">
        <v>596</v>
      </c>
      <c r="HO85" t="s">
        <v>35</v>
      </c>
      <c r="HY85" t="s">
        <v>1943</v>
      </c>
      <c r="IE85" t="b">
        <v>0</v>
      </c>
      <c r="LL85" t="s">
        <v>1332</v>
      </c>
      <c r="NL85" s="2">
        <v>45807</v>
      </c>
      <c r="NO85" t="s">
        <v>77</v>
      </c>
      <c r="OZ85" s="2">
        <v>45813</v>
      </c>
      <c r="RL85" t="s">
        <v>1945</v>
      </c>
      <c r="SO85">
        <v>1</v>
      </c>
      <c r="SR85" t="s">
        <v>1946</v>
      </c>
      <c r="TE85" t="s">
        <v>1947</v>
      </c>
      <c r="UI85" t="s">
        <v>1332</v>
      </c>
      <c r="WI85" t="s">
        <v>1332</v>
      </c>
      <c r="AAZ85" t="s">
        <v>1968</v>
      </c>
      <c r="ABC85" t="s">
        <v>3060</v>
      </c>
      <c r="ABF85" t="s">
        <v>1951</v>
      </c>
      <c r="ABH85" t="s">
        <v>1986</v>
      </c>
      <c r="ACD85" t="s">
        <v>1953</v>
      </c>
      <c r="ADD85" t="s">
        <v>1953</v>
      </c>
      <c r="ADE85" t="s">
        <v>1953</v>
      </c>
      <c r="ADK85" t="s">
        <v>1954</v>
      </c>
      <c r="AEU85" t="s">
        <v>1988</v>
      </c>
      <c r="AFB85" t="s">
        <v>1991</v>
      </c>
      <c r="AGL85">
        <v>1</v>
      </c>
      <c r="AGU85" t="s">
        <v>2987</v>
      </c>
      <c r="AGZ85" t="s">
        <v>1332</v>
      </c>
      <c r="AIR85" t="s">
        <v>1959</v>
      </c>
      <c r="AKM85" s="49">
        <v>45798.525368472219</v>
      </c>
      <c r="AKN85" t="s">
        <v>3061</v>
      </c>
      <c r="AKO85" t="s">
        <v>1961</v>
      </c>
      <c r="AKQ85" t="s">
        <v>3062</v>
      </c>
      <c r="AKR85" t="s">
        <v>3063</v>
      </c>
      <c r="AKS85" t="s">
        <v>3064</v>
      </c>
      <c r="AKT85" t="s">
        <v>3065</v>
      </c>
      <c r="AKU85" t="s">
        <v>3066</v>
      </c>
      <c r="AKV85" t="s">
        <v>3067</v>
      </c>
      <c r="AKW85" t="s">
        <v>3068</v>
      </c>
      <c r="AKX85" t="s">
        <v>3069</v>
      </c>
      <c r="AKY85" t="s">
        <v>3070</v>
      </c>
      <c r="AKZ85" t="s">
        <v>3071</v>
      </c>
      <c r="ALA85" t="s">
        <v>3072</v>
      </c>
      <c r="ALB85" t="s">
        <v>3073</v>
      </c>
      <c r="ALS85" t="s">
        <v>1931</v>
      </c>
      <c r="ALT85" s="2">
        <v>45852.55</v>
      </c>
    </row>
    <row r="86" spans="1:1008" x14ac:dyDescent="0.35">
      <c r="A86" t="s">
        <v>3074</v>
      </c>
      <c r="B86" t="s">
        <v>533</v>
      </c>
      <c r="C86">
        <v>276490</v>
      </c>
      <c r="D86" t="s">
        <v>1923</v>
      </c>
      <c r="E86" t="s">
        <v>1924</v>
      </c>
      <c r="F86" t="s">
        <v>1925</v>
      </c>
      <c r="G86" s="2">
        <v>45825</v>
      </c>
      <c r="H86" t="s">
        <v>1926</v>
      </c>
      <c r="I86" t="s">
        <v>1927</v>
      </c>
      <c r="J86" t="s">
        <v>1928</v>
      </c>
      <c r="K86" t="s">
        <v>1929</v>
      </c>
      <c r="N86" t="s">
        <v>1974</v>
      </c>
      <c r="O86" t="s">
        <v>1931</v>
      </c>
      <c r="P86" t="s">
        <v>1975</v>
      </c>
      <c r="Q86" t="s">
        <v>1976</v>
      </c>
      <c r="R86" t="s">
        <v>1975</v>
      </c>
      <c r="S86" t="s">
        <v>1976</v>
      </c>
      <c r="T86" t="s">
        <v>1975</v>
      </c>
      <c r="U86" t="s">
        <v>1976</v>
      </c>
      <c r="V86" s="2">
        <v>45821.581944444442</v>
      </c>
      <c r="W86" s="2">
        <v>45825.477777777778</v>
      </c>
      <c r="Y86" s="2">
        <v>45825.472916666666</v>
      </c>
      <c r="AE86" t="s">
        <v>1977</v>
      </c>
      <c r="AG86" t="s">
        <v>3075</v>
      </c>
      <c r="AI86" t="s">
        <v>1987</v>
      </c>
      <c r="AJ86" t="s">
        <v>2016</v>
      </c>
      <c r="AK86" t="s">
        <v>1975</v>
      </c>
      <c r="AQ86" t="s">
        <v>1990</v>
      </c>
      <c r="AR86" t="s">
        <v>2019</v>
      </c>
      <c r="AS86" t="s">
        <v>1976</v>
      </c>
      <c r="BF86" t="s">
        <v>1938</v>
      </c>
      <c r="BR86" t="s">
        <v>3076</v>
      </c>
      <c r="BS86" t="s">
        <v>3077</v>
      </c>
      <c r="BT86" t="s">
        <v>3078</v>
      </c>
      <c r="BU86" t="s">
        <v>3079</v>
      </c>
      <c r="BV86" t="s">
        <v>3080</v>
      </c>
      <c r="CV86" t="b">
        <v>1</v>
      </c>
      <c r="DR86" t="s">
        <v>3081</v>
      </c>
      <c r="EH86" t="s">
        <v>1940</v>
      </c>
      <c r="EQ86" t="s">
        <v>1941</v>
      </c>
      <c r="EW86" t="b">
        <v>1</v>
      </c>
      <c r="FA86" t="s">
        <v>1333</v>
      </c>
      <c r="FB86" t="s">
        <v>1332</v>
      </c>
      <c r="FQ86" t="s">
        <v>1942</v>
      </c>
      <c r="FY86">
        <v>0</v>
      </c>
      <c r="HK86" t="s">
        <v>82</v>
      </c>
      <c r="HL86" t="s">
        <v>46</v>
      </c>
      <c r="HO86" t="s">
        <v>79</v>
      </c>
      <c r="HP86" t="s">
        <v>2023</v>
      </c>
      <c r="HY86" t="s">
        <v>1943</v>
      </c>
      <c r="IE86" t="b">
        <v>0</v>
      </c>
      <c r="LL86" t="s">
        <v>1332</v>
      </c>
      <c r="NL86" s="2">
        <v>45821</v>
      </c>
      <c r="NO86" t="s">
        <v>77</v>
      </c>
      <c r="OT86" t="s">
        <v>2024</v>
      </c>
      <c r="OZ86" s="2">
        <v>45825</v>
      </c>
      <c r="RL86" t="s">
        <v>1945</v>
      </c>
      <c r="SO86">
        <v>1</v>
      </c>
      <c r="SR86" t="s">
        <v>1946</v>
      </c>
      <c r="TE86" t="s">
        <v>1947</v>
      </c>
      <c r="UI86" t="s">
        <v>1332</v>
      </c>
      <c r="WI86" t="s">
        <v>1332</v>
      </c>
      <c r="AAQ86" t="s">
        <v>3082</v>
      </c>
      <c r="AAZ86" t="s">
        <v>1968</v>
      </c>
      <c r="ABA86" t="s">
        <v>3083</v>
      </c>
      <c r="ABC86" t="s">
        <v>3084</v>
      </c>
      <c r="ABF86" t="s">
        <v>1951</v>
      </c>
      <c r="ABH86" t="s">
        <v>1986</v>
      </c>
      <c r="ACD86" t="s">
        <v>1953</v>
      </c>
      <c r="ADD86" t="s">
        <v>1953</v>
      </c>
      <c r="ADE86" t="s">
        <v>1953</v>
      </c>
      <c r="ADK86" t="s">
        <v>1954</v>
      </c>
      <c r="AEU86" t="s">
        <v>1987</v>
      </c>
      <c r="AEV86" t="s">
        <v>1988</v>
      </c>
      <c r="AFB86" t="s">
        <v>1990</v>
      </c>
      <c r="AFC86" t="s">
        <v>1991</v>
      </c>
      <c r="AGL86">
        <v>5</v>
      </c>
      <c r="AGP86" s="2">
        <v>45825</v>
      </c>
      <c r="AGU86" t="s">
        <v>2987</v>
      </c>
      <c r="AGZ86" t="s">
        <v>1332</v>
      </c>
      <c r="AIR86" t="s">
        <v>1959</v>
      </c>
      <c r="AKM86" s="49">
        <v>45821.79219630787</v>
      </c>
      <c r="AKN86" t="s">
        <v>3085</v>
      </c>
      <c r="AKO86" t="s">
        <v>1961</v>
      </c>
      <c r="AKQ86" t="s">
        <v>3086</v>
      </c>
      <c r="AKR86" t="s">
        <v>3087</v>
      </c>
      <c r="AKS86" t="s">
        <v>3088</v>
      </c>
      <c r="AKT86" t="s">
        <v>3089</v>
      </c>
      <c r="AKU86" t="s">
        <v>3090</v>
      </c>
      <c r="AKV86" t="s">
        <v>3091</v>
      </c>
      <c r="AKW86" t="s">
        <v>3092</v>
      </c>
      <c r="AKX86" t="s">
        <v>3093</v>
      </c>
      <c r="AKY86" t="s">
        <v>3094</v>
      </c>
      <c r="AKZ86" t="s">
        <v>3095</v>
      </c>
      <c r="ALS86" t="s">
        <v>1931</v>
      </c>
      <c r="ALT86" s="2">
        <v>45825.472916666666</v>
      </c>
    </row>
    <row r="87" spans="1:1008" x14ac:dyDescent="0.35">
      <c r="A87" t="s">
        <v>3096</v>
      </c>
      <c r="B87" t="s">
        <v>544</v>
      </c>
      <c r="C87">
        <v>275487</v>
      </c>
      <c r="D87" t="s">
        <v>1923</v>
      </c>
      <c r="E87" t="s">
        <v>1924</v>
      </c>
      <c r="F87" t="s">
        <v>1925</v>
      </c>
      <c r="G87" s="2">
        <v>45821</v>
      </c>
      <c r="H87" t="s">
        <v>1926</v>
      </c>
      <c r="I87" t="s">
        <v>1927</v>
      </c>
      <c r="J87" t="s">
        <v>1928</v>
      </c>
      <c r="K87" t="s">
        <v>1929</v>
      </c>
      <c r="N87" t="s">
        <v>1930</v>
      </c>
      <c r="O87" t="s">
        <v>1931</v>
      </c>
      <c r="P87" t="s">
        <v>2173</v>
      </c>
      <c r="Q87" t="s">
        <v>2174</v>
      </c>
      <c r="R87" t="s">
        <v>2173</v>
      </c>
      <c r="S87" t="s">
        <v>2174</v>
      </c>
      <c r="T87" t="s">
        <v>2173</v>
      </c>
      <c r="U87" t="s">
        <v>2174</v>
      </c>
      <c r="V87" s="2">
        <v>45819.356944444444</v>
      </c>
      <c r="W87" s="2">
        <v>45826.379166666666</v>
      </c>
      <c r="Y87" s="2">
        <v>45826.379166666666</v>
      </c>
      <c r="AI87" t="s">
        <v>2173</v>
      </c>
      <c r="AJ87" t="s">
        <v>2014</v>
      </c>
      <c r="AK87" t="s">
        <v>2016</v>
      </c>
      <c r="AQ87" t="s">
        <v>2174</v>
      </c>
      <c r="AR87" t="s">
        <v>2017</v>
      </c>
      <c r="AS87" t="s">
        <v>2019</v>
      </c>
      <c r="BF87" t="s">
        <v>1938</v>
      </c>
      <c r="BR87" t="s">
        <v>3097</v>
      </c>
      <c r="BS87" t="s">
        <v>3098</v>
      </c>
      <c r="BT87" t="s">
        <v>3099</v>
      </c>
      <c r="BU87" t="s">
        <v>3100</v>
      </c>
      <c r="BV87" t="s">
        <v>3101</v>
      </c>
      <c r="BW87" t="s">
        <v>3102</v>
      </c>
      <c r="CV87" t="b">
        <v>1</v>
      </c>
      <c r="DR87" t="s">
        <v>3103</v>
      </c>
      <c r="EH87" t="s">
        <v>1940</v>
      </c>
      <c r="EQ87" t="s">
        <v>1941</v>
      </c>
      <c r="EW87" t="b">
        <v>1</v>
      </c>
      <c r="FA87" t="s">
        <v>1333</v>
      </c>
      <c r="FB87" t="s">
        <v>1332</v>
      </c>
      <c r="FQ87" t="s">
        <v>1942</v>
      </c>
      <c r="FY87">
        <v>0</v>
      </c>
      <c r="HK87" t="s">
        <v>24</v>
      </c>
      <c r="HL87" t="s">
        <v>29</v>
      </c>
      <c r="HM87" t="s">
        <v>42</v>
      </c>
      <c r="HO87" t="s">
        <v>35</v>
      </c>
      <c r="HP87" t="s">
        <v>2023</v>
      </c>
      <c r="HY87" t="s">
        <v>1943</v>
      </c>
      <c r="IE87" t="b">
        <v>0</v>
      </c>
      <c r="LL87" t="s">
        <v>1332</v>
      </c>
      <c r="NL87" s="2">
        <v>45820</v>
      </c>
      <c r="NO87" t="s">
        <v>77</v>
      </c>
      <c r="RL87" t="s">
        <v>1945</v>
      </c>
      <c r="SO87">
        <v>1</v>
      </c>
      <c r="SR87" t="s">
        <v>1946</v>
      </c>
      <c r="TE87" t="s">
        <v>1947</v>
      </c>
      <c r="UI87" t="s">
        <v>1332</v>
      </c>
      <c r="WI87" t="s">
        <v>1332</v>
      </c>
      <c r="AAQ87" t="s">
        <v>3104</v>
      </c>
      <c r="AAZ87" t="s">
        <v>1968</v>
      </c>
      <c r="ABC87" t="s">
        <v>3105</v>
      </c>
      <c r="ABF87" t="s">
        <v>1951</v>
      </c>
      <c r="ABH87" t="s">
        <v>1986</v>
      </c>
      <c r="ACD87" t="s">
        <v>1953</v>
      </c>
      <c r="ADD87" t="s">
        <v>1953</v>
      </c>
      <c r="ADE87" t="s">
        <v>1953</v>
      </c>
      <c r="ADK87" t="s">
        <v>1954</v>
      </c>
      <c r="AGL87">
        <v>6</v>
      </c>
      <c r="AGP87" s="2">
        <v>45824</v>
      </c>
      <c r="AGZ87" t="s">
        <v>1332</v>
      </c>
      <c r="AIR87" t="s">
        <v>1959</v>
      </c>
      <c r="AKM87" s="49">
        <v>45819.581695081019</v>
      </c>
      <c r="AKN87" t="s">
        <v>3106</v>
      </c>
      <c r="AKO87" t="s">
        <v>1961</v>
      </c>
      <c r="AKQ87" t="s">
        <v>3107</v>
      </c>
      <c r="AKR87" t="s">
        <v>3108</v>
      </c>
      <c r="AKS87" t="s">
        <v>3109</v>
      </c>
      <c r="AKT87" t="s">
        <v>3110</v>
      </c>
      <c r="ALS87" t="s">
        <v>1931</v>
      </c>
      <c r="ALT87" s="2">
        <v>45826.379166666666</v>
      </c>
    </row>
    <row r="88" spans="1:1008" x14ac:dyDescent="0.35">
      <c r="A88" t="s">
        <v>549</v>
      </c>
      <c r="B88" t="s">
        <v>550</v>
      </c>
      <c r="C88">
        <v>250217</v>
      </c>
      <c r="D88" t="s">
        <v>1923</v>
      </c>
      <c r="E88" t="s">
        <v>1924</v>
      </c>
      <c r="F88" t="s">
        <v>1925</v>
      </c>
      <c r="G88" s="2">
        <v>45819</v>
      </c>
      <c r="H88" t="s">
        <v>1926</v>
      </c>
      <c r="I88" t="s">
        <v>1927</v>
      </c>
      <c r="J88" t="s">
        <v>1928</v>
      </c>
      <c r="K88" t="s">
        <v>1929</v>
      </c>
      <c r="N88" t="s">
        <v>1930</v>
      </c>
      <c r="O88" t="s">
        <v>1931</v>
      </c>
      <c r="P88" t="s">
        <v>2262</v>
      </c>
      <c r="Q88" t="s">
        <v>2263</v>
      </c>
      <c r="R88" t="s">
        <v>2262</v>
      </c>
      <c r="S88" t="s">
        <v>2263</v>
      </c>
      <c r="T88" t="s">
        <v>2262</v>
      </c>
      <c r="U88" t="s">
        <v>2263</v>
      </c>
      <c r="V88" s="2">
        <v>45721.600694444445</v>
      </c>
      <c r="W88" s="2">
        <v>45835.365277777775</v>
      </c>
      <c r="Y88" s="2">
        <v>45835.365277777775</v>
      </c>
      <c r="AG88" t="s">
        <v>3111</v>
      </c>
      <c r="AI88" t="s">
        <v>2262</v>
      </c>
      <c r="AJ88" t="s">
        <v>2047</v>
      </c>
      <c r="AK88" t="s">
        <v>1987</v>
      </c>
      <c r="AL88" t="s">
        <v>3112</v>
      </c>
      <c r="AQ88" t="s">
        <v>2263</v>
      </c>
      <c r="AR88" t="s">
        <v>2048</v>
      </c>
      <c r="AS88" t="s">
        <v>1990</v>
      </c>
      <c r="AT88" t="s">
        <v>3113</v>
      </c>
      <c r="BF88" t="s">
        <v>1938</v>
      </c>
      <c r="BR88" t="s">
        <v>3114</v>
      </c>
      <c r="BS88" t="s">
        <v>3115</v>
      </c>
      <c r="BT88" t="s">
        <v>3116</v>
      </c>
      <c r="BU88" t="s">
        <v>3117</v>
      </c>
      <c r="BV88" t="s">
        <v>3118</v>
      </c>
      <c r="BW88" t="s">
        <v>3119</v>
      </c>
      <c r="CV88" t="b">
        <v>1</v>
      </c>
      <c r="DR88" t="s">
        <v>3120</v>
      </c>
      <c r="EH88" t="s">
        <v>1940</v>
      </c>
      <c r="EQ88" t="s">
        <v>1941</v>
      </c>
      <c r="EW88" t="b">
        <v>1</v>
      </c>
      <c r="FA88" t="s">
        <v>1333</v>
      </c>
      <c r="FB88" t="s">
        <v>1332</v>
      </c>
      <c r="FQ88" t="s">
        <v>1942</v>
      </c>
      <c r="FY88">
        <v>0</v>
      </c>
      <c r="HK88" t="s">
        <v>39</v>
      </c>
      <c r="HO88" t="s">
        <v>221</v>
      </c>
      <c r="HP88" t="s">
        <v>2023</v>
      </c>
      <c r="HY88" t="s">
        <v>1943</v>
      </c>
      <c r="IE88" t="b">
        <v>0</v>
      </c>
      <c r="JX88" t="s">
        <v>3121</v>
      </c>
      <c r="KA88" t="s">
        <v>2067</v>
      </c>
      <c r="LL88" t="s">
        <v>1332</v>
      </c>
      <c r="NL88" s="2">
        <v>45764</v>
      </c>
      <c r="NO88" t="s">
        <v>77</v>
      </c>
      <c r="OT88" t="s">
        <v>2024</v>
      </c>
      <c r="RL88" t="s">
        <v>1945</v>
      </c>
      <c r="SO88">
        <v>1</v>
      </c>
      <c r="SR88" t="s">
        <v>1946</v>
      </c>
      <c r="TE88" t="s">
        <v>1947</v>
      </c>
      <c r="UI88" t="s">
        <v>1332</v>
      </c>
      <c r="WI88" t="s">
        <v>1332</v>
      </c>
      <c r="AAQ88" t="s">
        <v>3122</v>
      </c>
      <c r="AAZ88" t="s">
        <v>1948</v>
      </c>
      <c r="ABC88" t="s">
        <v>3123</v>
      </c>
      <c r="ABF88" t="s">
        <v>1951</v>
      </c>
      <c r="ABH88" t="s">
        <v>1952</v>
      </c>
      <c r="ACD88" t="s">
        <v>1953</v>
      </c>
      <c r="ADD88" t="s">
        <v>1953</v>
      </c>
      <c r="ADE88" t="s">
        <v>1953</v>
      </c>
      <c r="ADK88" t="s">
        <v>1954</v>
      </c>
      <c r="AEU88" t="s">
        <v>2015</v>
      </c>
      <c r="AEV88" t="s">
        <v>2047</v>
      </c>
      <c r="AEW88" t="s">
        <v>1987</v>
      </c>
      <c r="AEX88" t="s">
        <v>3112</v>
      </c>
      <c r="AFB88" t="s">
        <v>2018</v>
      </c>
      <c r="AFC88" t="s">
        <v>2048</v>
      </c>
      <c r="AFD88" t="s">
        <v>1990</v>
      </c>
      <c r="AFE88" t="s">
        <v>3113</v>
      </c>
      <c r="AGL88">
        <v>6</v>
      </c>
      <c r="AGP88" s="2">
        <v>45824</v>
      </c>
      <c r="AGU88" t="s">
        <v>3124</v>
      </c>
      <c r="AGV88" t="s">
        <v>3125</v>
      </c>
      <c r="AGZ88" t="s">
        <v>1332</v>
      </c>
      <c r="AHF88" t="s">
        <v>2221</v>
      </c>
      <c r="AIJ88" t="s">
        <v>2373</v>
      </c>
      <c r="AIR88" t="s">
        <v>1959</v>
      </c>
      <c r="AKM88" s="49">
        <v>45819.702347615741</v>
      </c>
      <c r="AKN88" t="s">
        <v>3126</v>
      </c>
      <c r="AKO88" t="s">
        <v>1961</v>
      </c>
      <c r="AKQ88" t="s">
        <v>3127</v>
      </c>
      <c r="AKR88" t="s">
        <v>3128</v>
      </c>
      <c r="AKS88" t="s">
        <v>3129</v>
      </c>
      <c r="AKT88" t="s">
        <v>3130</v>
      </c>
      <c r="AKU88" t="s">
        <v>3131</v>
      </c>
      <c r="AKV88" t="s">
        <v>3132</v>
      </c>
      <c r="AKW88" t="s">
        <v>3133</v>
      </c>
      <c r="AKX88" t="s">
        <v>3134</v>
      </c>
      <c r="ALS88" t="s">
        <v>1931</v>
      </c>
      <c r="ALT88" s="2">
        <v>45835.365277777775</v>
      </c>
    </row>
    <row r="89" spans="1:1008" x14ac:dyDescent="0.35">
      <c r="A89" t="s">
        <v>3135</v>
      </c>
      <c r="B89" t="s">
        <v>554</v>
      </c>
      <c r="C89">
        <v>256663</v>
      </c>
      <c r="D89" t="s">
        <v>1923</v>
      </c>
      <c r="E89" t="s">
        <v>1924</v>
      </c>
      <c r="F89" t="s">
        <v>1925</v>
      </c>
      <c r="G89" s="2">
        <v>45818</v>
      </c>
      <c r="H89" t="s">
        <v>1926</v>
      </c>
      <c r="I89" t="s">
        <v>1927</v>
      </c>
      <c r="J89" t="s">
        <v>1928</v>
      </c>
      <c r="K89" t="s">
        <v>1929</v>
      </c>
      <c r="N89" t="s">
        <v>1930</v>
      </c>
      <c r="O89" t="s">
        <v>1931</v>
      </c>
      <c r="P89" t="s">
        <v>2042</v>
      </c>
      <c r="Q89" t="s">
        <v>2043</v>
      </c>
      <c r="R89" t="s">
        <v>2007</v>
      </c>
      <c r="S89" t="s">
        <v>2008</v>
      </c>
      <c r="T89" t="s">
        <v>2007</v>
      </c>
      <c r="U89" t="s">
        <v>2008</v>
      </c>
      <c r="V89" s="2">
        <v>45751.587500000001</v>
      </c>
      <c r="W89" s="2">
        <v>45818.344444444447</v>
      </c>
      <c r="Y89" s="2">
        <v>45818.344444444447</v>
      </c>
      <c r="AG89" t="s">
        <v>3136</v>
      </c>
      <c r="AI89" t="s">
        <v>2047</v>
      </c>
      <c r="AJ89" t="s">
        <v>2007</v>
      </c>
      <c r="AK89" t="s">
        <v>1936</v>
      </c>
      <c r="AQ89" t="s">
        <v>2048</v>
      </c>
      <c r="AR89" t="s">
        <v>2008</v>
      </c>
      <c r="AS89" t="s">
        <v>1937</v>
      </c>
      <c r="BF89" t="s">
        <v>1938</v>
      </c>
      <c r="BR89" t="s">
        <v>3137</v>
      </c>
      <c r="BS89" t="s">
        <v>3138</v>
      </c>
      <c r="BT89" t="s">
        <v>3139</v>
      </c>
      <c r="CV89" t="b">
        <v>1</v>
      </c>
      <c r="DR89" t="s">
        <v>3140</v>
      </c>
      <c r="EH89" t="s">
        <v>1940</v>
      </c>
      <c r="EQ89" t="s">
        <v>1941</v>
      </c>
      <c r="EW89" t="b">
        <v>1</v>
      </c>
      <c r="FA89" t="s">
        <v>1333</v>
      </c>
      <c r="FB89" t="s">
        <v>1332</v>
      </c>
      <c r="FQ89" t="s">
        <v>1942</v>
      </c>
      <c r="FY89">
        <v>0</v>
      </c>
      <c r="HK89" t="s">
        <v>18</v>
      </c>
      <c r="HL89" t="s">
        <v>19</v>
      </c>
      <c r="HO89" t="s">
        <v>206</v>
      </c>
      <c r="HP89" t="s">
        <v>2217</v>
      </c>
      <c r="HY89" t="s">
        <v>1943</v>
      </c>
      <c r="IE89" t="b">
        <v>0</v>
      </c>
      <c r="KA89" t="s">
        <v>2064</v>
      </c>
      <c r="LL89" t="s">
        <v>1332</v>
      </c>
      <c r="NL89" s="2">
        <v>45782</v>
      </c>
      <c r="NO89" t="s">
        <v>77</v>
      </c>
      <c r="OT89" t="s">
        <v>2024</v>
      </c>
      <c r="RL89" t="s">
        <v>1945</v>
      </c>
      <c r="SO89">
        <v>1</v>
      </c>
      <c r="SR89" t="s">
        <v>1946</v>
      </c>
      <c r="TE89" t="s">
        <v>1947</v>
      </c>
      <c r="UI89" t="s">
        <v>1332</v>
      </c>
      <c r="WI89" t="s">
        <v>1332</v>
      </c>
      <c r="AAQ89" t="s">
        <v>3141</v>
      </c>
      <c r="AAZ89" t="s">
        <v>2005</v>
      </c>
      <c r="ABA89" t="s">
        <v>3142</v>
      </c>
      <c r="ABC89" t="s">
        <v>3143</v>
      </c>
      <c r="ABF89" t="s">
        <v>1951</v>
      </c>
      <c r="ABH89" t="s">
        <v>1952</v>
      </c>
      <c r="ACD89" t="s">
        <v>1953</v>
      </c>
      <c r="ADD89" t="s">
        <v>1953</v>
      </c>
      <c r="ADE89" t="s">
        <v>1953</v>
      </c>
      <c r="ADK89" t="s">
        <v>1954</v>
      </c>
      <c r="AEU89" t="s">
        <v>2047</v>
      </c>
      <c r="AEV89" t="s">
        <v>2042</v>
      </c>
      <c r="AEW89" t="s">
        <v>1987</v>
      </c>
      <c r="AEX89" t="s">
        <v>2007</v>
      </c>
      <c r="AFB89" t="s">
        <v>2048</v>
      </c>
      <c r="AFC89" t="s">
        <v>2043</v>
      </c>
      <c r="AFD89" t="s">
        <v>1990</v>
      </c>
      <c r="AFE89" t="s">
        <v>2008</v>
      </c>
      <c r="AGL89">
        <v>3</v>
      </c>
      <c r="AGP89" s="2">
        <v>45818</v>
      </c>
      <c r="AGU89" t="s">
        <v>2656</v>
      </c>
      <c r="AGV89" t="s">
        <v>2657</v>
      </c>
      <c r="AGZ89" t="s">
        <v>1332</v>
      </c>
      <c r="AHF89" t="s">
        <v>2071</v>
      </c>
      <c r="AIJ89" t="s">
        <v>2072</v>
      </c>
      <c r="AIR89" t="s">
        <v>1959</v>
      </c>
      <c r="AKM89" s="49">
        <v>45813.5747175</v>
      </c>
      <c r="AKN89" t="s">
        <v>3144</v>
      </c>
      <c r="AKO89" t="s">
        <v>1961</v>
      </c>
      <c r="AKQ89" t="s">
        <v>3145</v>
      </c>
      <c r="ALS89" t="s">
        <v>1931</v>
      </c>
      <c r="ALT89" s="2">
        <v>45818.344444444447</v>
      </c>
    </row>
    <row r="90" spans="1:1008" x14ac:dyDescent="0.35">
      <c r="A90" t="s">
        <v>3146</v>
      </c>
      <c r="B90" t="s">
        <v>559</v>
      </c>
      <c r="C90">
        <v>263815</v>
      </c>
      <c r="D90" t="s">
        <v>1923</v>
      </c>
      <c r="E90" t="s">
        <v>1924</v>
      </c>
      <c r="F90" t="s">
        <v>1925</v>
      </c>
      <c r="G90" s="2">
        <v>45817</v>
      </c>
      <c r="H90" t="s">
        <v>1926</v>
      </c>
      <c r="I90" t="s">
        <v>1927</v>
      </c>
      <c r="J90" t="s">
        <v>1928</v>
      </c>
      <c r="K90" t="s">
        <v>1929</v>
      </c>
      <c r="N90" t="s">
        <v>1930</v>
      </c>
      <c r="O90" t="s">
        <v>1931</v>
      </c>
      <c r="P90" t="s">
        <v>1932</v>
      </c>
      <c r="Q90" t="s">
        <v>1933</v>
      </c>
      <c r="R90" t="s">
        <v>1932</v>
      </c>
      <c r="S90" t="s">
        <v>1933</v>
      </c>
      <c r="T90" t="s">
        <v>1932</v>
      </c>
      <c r="U90" t="s">
        <v>1933</v>
      </c>
      <c r="V90" s="2">
        <v>45778.73541666667</v>
      </c>
      <c r="W90" s="2">
        <v>45820.447916666664</v>
      </c>
      <c r="Y90" s="2">
        <v>45820.447222222225</v>
      </c>
      <c r="AE90" t="s">
        <v>1934</v>
      </c>
      <c r="AG90" t="s">
        <v>3147</v>
      </c>
      <c r="AI90" t="s">
        <v>1932</v>
      </c>
      <c r="AQ90" t="s">
        <v>1933</v>
      </c>
      <c r="BF90" t="s">
        <v>1938</v>
      </c>
      <c r="CV90" t="b">
        <v>1</v>
      </c>
      <c r="DR90" t="s">
        <v>3148</v>
      </c>
      <c r="EH90" t="s">
        <v>1940</v>
      </c>
      <c r="EQ90" t="s">
        <v>1941</v>
      </c>
      <c r="EW90" t="b">
        <v>1</v>
      </c>
      <c r="FA90" t="s">
        <v>1333</v>
      </c>
      <c r="FB90" t="s">
        <v>1332</v>
      </c>
      <c r="FQ90" t="s">
        <v>1942</v>
      </c>
      <c r="FY90">
        <v>0</v>
      </c>
      <c r="HK90" t="s">
        <v>150</v>
      </c>
      <c r="HO90" t="s">
        <v>13</v>
      </c>
      <c r="HY90" t="s">
        <v>1943</v>
      </c>
      <c r="IE90" t="b">
        <v>0</v>
      </c>
      <c r="LL90" t="s">
        <v>1332</v>
      </c>
      <c r="NO90" t="s">
        <v>77</v>
      </c>
      <c r="RL90" t="s">
        <v>1945</v>
      </c>
      <c r="SO90">
        <v>1</v>
      </c>
      <c r="SR90" t="s">
        <v>1946</v>
      </c>
      <c r="TE90" t="s">
        <v>1947</v>
      </c>
      <c r="UI90" t="s">
        <v>1332</v>
      </c>
      <c r="WI90" t="s">
        <v>1332</v>
      </c>
      <c r="AAQ90" t="s">
        <v>3149</v>
      </c>
      <c r="AAZ90" t="s">
        <v>1948</v>
      </c>
      <c r="ABA90" t="s">
        <v>3150</v>
      </c>
      <c r="ABC90" t="s">
        <v>3151</v>
      </c>
      <c r="ABF90" t="s">
        <v>1951</v>
      </c>
      <c r="ABH90" t="s">
        <v>1952</v>
      </c>
      <c r="ACD90" t="s">
        <v>1953</v>
      </c>
      <c r="ADD90" t="s">
        <v>1953</v>
      </c>
      <c r="ADE90" t="s">
        <v>1953</v>
      </c>
      <c r="ADK90" t="s">
        <v>1954</v>
      </c>
      <c r="AEU90" t="s">
        <v>2130</v>
      </c>
      <c r="AFB90" t="s">
        <v>2132</v>
      </c>
      <c r="AGL90">
        <v>0</v>
      </c>
      <c r="AGP90" s="2">
        <v>45817</v>
      </c>
      <c r="AGZ90" t="s">
        <v>1332</v>
      </c>
      <c r="AIR90" t="s">
        <v>1959</v>
      </c>
      <c r="AKN90" t="s">
        <v>3152</v>
      </c>
      <c r="AKO90" t="s">
        <v>1961</v>
      </c>
      <c r="ALS90" t="s">
        <v>1931</v>
      </c>
      <c r="ALT90" s="2">
        <v>45820.447222222225</v>
      </c>
    </row>
    <row r="91" spans="1:1008" x14ac:dyDescent="0.35">
      <c r="A91" t="s">
        <v>3153</v>
      </c>
      <c r="B91" t="s">
        <v>564</v>
      </c>
      <c r="C91">
        <v>271160</v>
      </c>
      <c r="D91" t="s">
        <v>1923</v>
      </c>
      <c r="E91" t="s">
        <v>1924</v>
      </c>
      <c r="F91" t="s">
        <v>1925</v>
      </c>
      <c r="G91" s="2">
        <v>45813</v>
      </c>
      <c r="H91" t="s">
        <v>1926</v>
      </c>
      <c r="I91" t="s">
        <v>1927</v>
      </c>
      <c r="J91" t="s">
        <v>1928</v>
      </c>
      <c r="K91" t="s">
        <v>1929</v>
      </c>
      <c r="N91" t="s">
        <v>2321</v>
      </c>
      <c r="O91" t="s">
        <v>1931</v>
      </c>
      <c r="P91" t="s">
        <v>2460</v>
      </c>
      <c r="Q91" t="s">
        <v>2461</v>
      </c>
      <c r="R91" t="s">
        <v>2435</v>
      </c>
      <c r="S91" t="s">
        <v>2436</v>
      </c>
      <c r="T91" t="s">
        <v>2435</v>
      </c>
      <c r="U91" t="s">
        <v>2436</v>
      </c>
      <c r="V91" s="2">
        <v>45804.59375</v>
      </c>
      <c r="W91" s="2">
        <v>45845.688888888886</v>
      </c>
      <c r="Y91" s="2">
        <v>45813.69027777778</v>
      </c>
      <c r="AE91" t="s">
        <v>2437</v>
      </c>
      <c r="AI91" t="s">
        <v>1987</v>
      </c>
      <c r="AJ91" t="s">
        <v>2435</v>
      </c>
      <c r="AQ91" t="s">
        <v>1990</v>
      </c>
      <c r="AR91" t="s">
        <v>2436</v>
      </c>
      <c r="BF91" t="s">
        <v>1938</v>
      </c>
      <c r="BR91" t="s">
        <v>3154</v>
      </c>
      <c r="BS91" t="s">
        <v>3155</v>
      </c>
      <c r="CV91" t="b">
        <v>1</v>
      </c>
      <c r="DR91" t="s">
        <v>3156</v>
      </c>
      <c r="EH91" t="s">
        <v>1940</v>
      </c>
      <c r="EQ91" t="s">
        <v>1941</v>
      </c>
      <c r="EW91" t="b">
        <v>1</v>
      </c>
      <c r="FA91" t="s">
        <v>1333</v>
      </c>
      <c r="FB91" t="s">
        <v>1332</v>
      </c>
      <c r="FQ91" t="s">
        <v>1942</v>
      </c>
      <c r="FY91">
        <v>0</v>
      </c>
      <c r="HK91" t="s">
        <v>49</v>
      </c>
      <c r="HO91" t="s">
        <v>79</v>
      </c>
      <c r="HY91" t="s">
        <v>1943</v>
      </c>
      <c r="IE91" t="b">
        <v>0</v>
      </c>
      <c r="LL91" t="s">
        <v>1332</v>
      </c>
      <c r="NL91" s="2">
        <v>45805</v>
      </c>
      <c r="NO91" t="s">
        <v>77</v>
      </c>
      <c r="RL91" t="s">
        <v>1945</v>
      </c>
      <c r="SO91">
        <v>1</v>
      </c>
      <c r="SR91" t="s">
        <v>1946</v>
      </c>
      <c r="TE91" t="s">
        <v>1947</v>
      </c>
      <c r="UI91" t="s">
        <v>1332</v>
      </c>
      <c r="WI91" t="s">
        <v>1332</v>
      </c>
      <c r="AAQ91" t="s">
        <v>3157</v>
      </c>
      <c r="AAZ91" t="s">
        <v>1968</v>
      </c>
      <c r="ABA91" t="s">
        <v>3158</v>
      </c>
      <c r="ABC91" t="s">
        <v>3159</v>
      </c>
      <c r="ABF91" t="s">
        <v>1951</v>
      </c>
      <c r="ABH91" t="s">
        <v>1971</v>
      </c>
      <c r="ACD91" t="s">
        <v>1953</v>
      </c>
      <c r="ADD91" t="s">
        <v>1953</v>
      </c>
      <c r="ADE91" t="s">
        <v>1953</v>
      </c>
      <c r="ADK91" t="s">
        <v>1954</v>
      </c>
      <c r="AEU91" t="s">
        <v>1987</v>
      </c>
      <c r="AEV91" t="s">
        <v>2460</v>
      </c>
      <c r="AEW91" t="s">
        <v>2435</v>
      </c>
      <c r="AFB91" t="s">
        <v>1990</v>
      </c>
      <c r="AFC91" t="s">
        <v>2461</v>
      </c>
      <c r="AFD91" t="s">
        <v>2436</v>
      </c>
      <c r="AGL91">
        <v>2</v>
      </c>
      <c r="AGZ91" t="s">
        <v>1332</v>
      </c>
      <c r="AIR91" t="s">
        <v>1959</v>
      </c>
      <c r="AKM91" s="49">
        <v>45805.876421006942</v>
      </c>
      <c r="AKN91" t="s">
        <v>3160</v>
      </c>
      <c r="AKO91" t="s">
        <v>1961</v>
      </c>
      <c r="AKQ91" t="s">
        <v>3161</v>
      </c>
      <c r="AKR91" t="s">
        <v>3162</v>
      </c>
      <c r="AKS91" t="s">
        <v>3163</v>
      </c>
      <c r="AKT91" t="s">
        <v>3164</v>
      </c>
      <c r="AKU91" t="s">
        <v>3165</v>
      </c>
      <c r="AKV91" t="s">
        <v>3166</v>
      </c>
      <c r="AKW91" t="s">
        <v>3167</v>
      </c>
      <c r="AKX91" t="s">
        <v>3168</v>
      </c>
      <c r="AKY91" t="s">
        <v>3169</v>
      </c>
      <c r="AKZ91" t="s">
        <v>3170</v>
      </c>
      <c r="ALS91" t="s">
        <v>1931</v>
      </c>
      <c r="ALT91" s="2">
        <v>45813.69027777778</v>
      </c>
    </row>
    <row r="92" spans="1:1008" x14ac:dyDescent="0.35">
      <c r="A92" t="s">
        <v>3171</v>
      </c>
      <c r="B92" t="s">
        <v>3172</v>
      </c>
      <c r="C92">
        <v>274006</v>
      </c>
      <c r="D92" t="s">
        <v>1923</v>
      </c>
      <c r="E92" t="s">
        <v>1924</v>
      </c>
      <c r="F92" t="s">
        <v>1925</v>
      </c>
      <c r="G92" s="2">
        <v>45813</v>
      </c>
      <c r="H92" t="s">
        <v>1926</v>
      </c>
      <c r="I92" t="s">
        <v>1927</v>
      </c>
      <c r="J92" t="s">
        <v>1928</v>
      </c>
      <c r="K92" t="s">
        <v>1929</v>
      </c>
      <c r="N92" t="s">
        <v>2532</v>
      </c>
      <c r="O92" t="s">
        <v>1931</v>
      </c>
      <c r="P92" t="s">
        <v>2460</v>
      </c>
      <c r="Q92" t="s">
        <v>2461</v>
      </c>
      <c r="R92" t="s">
        <v>2460</v>
      </c>
      <c r="S92" t="s">
        <v>2461</v>
      </c>
      <c r="T92" t="s">
        <v>2460</v>
      </c>
      <c r="U92" t="s">
        <v>2461</v>
      </c>
      <c r="V92" s="2">
        <v>45813.493055555555</v>
      </c>
      <c r="W92" s="2">
        <v>45845.386805555558</v>
      </c>
      <c r="Y92" s="2">
        <v>45845.386805555558</v>
      </c>
      <c r="AE92" t="s">
        <v>2437</v>
      </c>
      <c r="AG92" t="s">
        <v>3173</v>
      </c>
      <c r="AI92" t="s">
        <v>1987</v>
      </c>
      <c r="AJ92" t="s">
        <v>2460</v>
      </c>
      <c r="AQ92" t="s">
        <v>1990</v>
      </c>
      <c r="AR92" t="s">
        <v>2461</v>
      </c>
      <c r="BF92" t="s">
        <v>1938</v>
      </c>
      <c r="BR92" t="s">
        <v>3174</v>
      </c>
      <c r="BS92" t="s">
        <v>3175</v>
      </c>
      <c r="BT92" t="s">
        <v>3176</v>
      </c>
      <c r="BU92" t="s">
        <v>3177</v>
      </c>
      <c r="BV92" t="s">
        <v>3178</v>
      </c>
      <c r="CV92" t="b">
        <v>1</v>
      </c>
      <c r="DR92" t="s">
        <v>3179</v>
      </c>
      <c r="EH92" t="s">
        <v>1940</v>
      </c>
      <c r="EQ92" t="s">
        <v>1941</v>
      </c>
      <c r="EW92" t="b">
        <v>1</v>
      </c>
      <c r="FA92" t="s">
        <v>1333</v>
      </c>
      <c r="FB92" t="s">
        <v>1332</v>
      </c>
      <c r="FQ92" t="s">
        <v>1942</v>
      </c>
      <c r="FY92">
        <v>0</v>
      </c>
      <c r="HK92" t="s">
        <v>77</v>
      </c>
      <c r="HO92" t="s">
        <v>79</v>
      </c>
      <c r="HY92" t="s">
        <v>1943</v>
      </c>
      <c r="IE92" t="b">
        <v>0</v>
      </c>
      <c r="JX92" t="s">
        <v>3180</v>
      </c>
      <c r="LL92" t="s">
        <v>1332</v>
      </c>
      <c r="NO92" t="s">
        <v>77</v>
      </c>
      <c r="RL92" t="s">
        <v>1945</v>
      </c>
      <c r="SO92">
        <v>1</v>
      </c>
      <c r="SR92" t="s">
        <v>1946</v>
      </c>
      <c r="TE92" t="s">
        <v>1947</v>
      </c>
      <c r="UI92" t="s">
        <v>1332</v>
      </c>
      <c r="WI92" t="s">
        <v>1332</v>
      </c>
      <c r="AAZ92" t="s">
        <v>1968</v>
      </c>
      <c r="ABA92" t="s">
        <v>3181</v>
      </c>
      <c r="ABC92" t="s">
        <v>3182</v>
      </c>
      <c r="ABF92" t="s">
        <v>1951</v>
      </c>
      <c r="ABH92" t="s">
        <v>1971</v>
      </c>
      <c r="ACD92" t="s">
        <v>1953</v>
      </c>
      <c r="ADD92" t="s">
        <v>1953</v>
      </c>
      <c r="ADE92" t="s">
        <v>1953</v>
      </c>
      <c r="ADK92" t="s">
        <v>1954</v>
      </c>
      <c r="AEU92" t="s">
        <v>1987</v>
      </c>
      <c r="AFB92" t="s">
        <v>1990</v>
      </c>
      <c r="AGL92">
        <v>5</v>
      </c>
      <c r="AGP92" s="2">
        <v>45813</v>
      </c>
      <c r="AGU92" t="s">
        <v>3183</v>
      </c>
      <c r="AGV92" t="s">
        <v>3184</v>
      </c>
      <c r="AGZ92" t="s">
        <v>1332</v>
      </c>
      <c r="AIH92" t="s">
        <v>3185</v>
      </c>
      <c r="AIK92" t="s">
        <v>2719</v>
      </c>
      <c r="AIR92" t="s">
        <v>1959</v>
      </c>
      <c r="AKM92" s="49">
        <v>45813.822423252313</v>
      </c>
      <c r="AKN92" t="s">
        <v>3186</v>
      </c>
      <c r="AKO92" t="s">
        <v>1961</v>
      </c>
      <c r="AKQ92" t="s">
        <v>3187</v>
      </c>
      <c r="AKR92" t="s">
        <v>3188</v>
      </c>
      <c r="AKS92" t="s">
        <v>3189</v>
      </c>
      <c r="AKT92" t="s">
        <v>3190</v>
      </c>
      <c r="AKU92" t="s">
        <v>3191</v>
      </c>
      <c r="ALS92" t="s">
        <v>1931</v>
      </c>
      <c r="ALT92" s="2">
        <v>45845.386805555558</v>
      </c>
    </row>
    <row r="93" spans="1:1008" x14ac:dyDescent="0.35">
      <c r="A93" t="s">
        <v>3192</v>
      </c>
      <c r="B93" t="s">
        <v>579</v>
      </c>
      <c r="C93">
        <v>125649</v>
      </c>
      <c r="D93" t="s">
        <v>1923</v>
      </c>
      <c r="E93" t="s">
        <v>1924</v>
      </c>
      <c r="F93" t="s">
        <v>1925</v>
      </c>
      <c r="G93" s="2">
        <v>45805</v>
      </c>
      <c r="H93" t="s">
        <v>1926</v>
      </c>
      <c r="I93" t="s">
        <v>1927</v>
      </c>
      <c r="J93" t="s">
        <v>1928</v>
      </c>
      <c r="K93" t="s">
        <v>1929</v>
      </c>
      <c r="N93" t="s">
        <v>1930</v>
      </c>
      <c r="O93" t="s">
        <v>1931</v>
      </c>
      <c r="P93" t="s">
        <v>1988</v>
      </c>
      <c r="Q93" t="s">
        <v>1991</v>
      </c>
      <c r="R93" t="s">
        <v>1988</v>
      </c>
      <c r="S93" t="s">
        <v>1991</v>
      </c>
      <c r="T93" t="s">
        <v>1988</v>
      </c>
      <c r="U93" t="s">
        <v>1991</v>
      </c>
      <c r="V93" s="2">
        <v>45058.439583333333</v>
      </c>
      <c r="W93" s="2">
        <v>45817.602083333331</v>
      </c>
      <c r="Y93" s="2">
        <v>45805.65</v>
      </c>
      <c r="AE93" t="s">
        <v>1977</v>
      </c>
      <c r="AG93" t="s">
        <v>3193</v>
      </c>
      <c r="AI93" t="s">
        <v>2047</v>
      </c>
      <c r="AJ93" t="s">
        <v>1987</v>
      </c>
      <c r="AK93" t="s">
        <v>2016</v>
      </c>
      <c r="AL93" t="s">
        <v>1988</v>
      </c>
      <c r="AM93" t="s">
        <v>1936</v>
      </c>
      <c r="AQ93" t="s">
        <v>2048</v>
      </c>
      <c r="AR93" t="s">
        <v>1990</v>
      </c>
      <c r="AS93" t="s">
        <v>2019</v>
      </c>
      <c r="AT93" t="s">
        <v>1991</v>
      </c>
      <c r="AU93" t="s">
        <v>1937</v>
      </c>
      <c r="BR93" t="s">
        <v>3194</v>
      </c>
      <c r="BS93" t="s">
        <v>3195</v>
      </c>
      <c r="BT93" t="s">
        <v>3196</v>
      </c>
      <c r="BU93" t="s">
        <v>3197</v>
      </c>
      <c r="BV93" t="s">
        <v>3198</v>
      </c>
      <c r="BW93" t="s">
        <v>3199</v>
      </c>
      <c r="BX93" t="s">
        <v>3200</v>
      </c>
      <c r="BY93" t="s">
        <v>3201</v>
      </c>
      <c r="BZ93" t="s">
        <v>3202</v>
      </c>
      <c r="CA93" t="s">
        <v>3203</v>
      </c>
      <c r="CB93" t="s">
        <v>3204</v>
      </c>
      <c r="CC93" t="s">
        <v>3205</v>
      </c>
      <c r="CD93" t="s">
        <v>3206</v>
      </c>
      <c r="CE93" t="s">
        <v>3207</v>
      </c>
      <c r="CF93" t="s">
        <v>3208</v>
      </c>
      <c r="CG93" t="s">
        <v>3209</v>
      </c>
      <c r="CH93" t="s">
        <v>3210</v>
      </c>
      <c r="CI93" t="s">
        <v>3211</v>
      </c>
      <c r="CJ93" t="s">
        <v>3212</v>
      </c>
      <c r="DR93" t="s">
        <v>3213</v>
      </c>
      <c r="EH93" t="s">
        <v>1940</v>
      </c>
      <c r="EQ93" t="s">
        <v>1941</v>
      </c>
      <c r="FQ93" t="s">
        <v>1942</v>
      </c>
      <c r="FY93">
        <v>0</v>
      </c>
      <c r="HK93" t="s">
        <v>46</v>
      </c>
      <c r="HO93" t="s">
        <v>206</v>
      </c>
      <c r="HP93" t="s">
        <v>2652</v>
      </c>
      <c r="IE93" t="b">
        <v>0</v>
      </c>
      <c r="KA93" t="s">
        <v>2605</v>
      </c>
      <c r="KB93" t="s">
        <v>2065</v>
      </c>
      <c r="KC93" t="s">
        <v>2066</v>
      </c>
      <c r="LL93" t="s">
        <v>1332</v>
      </c>
      <c r="OT93" t="s">
        <v>2024</v>
      </c>
      <c r="RL93" t="s">
        <v>1945</v>
      </c>
      <c r="SR93" t="s">
        <v>1946</v>
      </c>
      <c r="TE93" t="s">
        <v>1947</v>
      </c>
      <c r="UI93" t="s">
        <v>1332</v>
      </c>
      <c r="WI93" t="s">
        <v>1332</v>
      </c>
      <c r="AAQ93" t="s">
        <v>577</v>
      </c>
      <c r="AAZ93" t="s">
        <v>1968</v>
      </c>
      <c r="ABA93" t="s">
        <v>3214</v>
      </c>
      <c r="ABC93" t="s">
        <v>3215</v>
      </c>
      <c r="ABH93" t="s">
        <v>1986</v>
      </c>
      <c r="ACD93" t="s">
        <v>1953</v>
      </c>
      <c r="ADD93" t="s">
        <v>1953</v>
      </c>
      <c r="ADE93" t="s">
        <v>1953</v>
      </c>
      <c r="ADK93" t="s">
        <v>1954</v>
      </c>
      <c r="AEU93" t="s">
        <v>1987</v>
      </c>
      <c r="AEV93" t="s">
        <v>2016</v>
      </c>
      <c r="AEW93" t="s">
        <v>1975</v>
      </c>
      <c r="AEX93" t="s">
        <v>3216</v>
      </c>
      <c r="AEY93" t="s">
        <v>3217</v>
      </c>
      <c r="AEZ93" t="s">
        <v>1936</v>
      </c>
      <c r="AFB93" t="s">
        <v>1990</v>
      </c>
      <c r="AFC93" t="s">
        <v>2019</v>
      </c>
      <c r="AFD93" t="s">
        <v>1976</v>
      </c>
      <c r="AFE93" t="s">
        <v>3218</v>
      </c>
      <c r="AFF93" t="s">
        <v>3219</v>
      </c>
      <c r="AFG93" t="s">
        <v>1937</v>
      </c>
      <c r="AGL93">
        <v>19</v>
      </c>
      <c r="AGP93" s="2">
        <v>45797</v>
      </c>
      <c r="AGU93" t="s">
        <v>2987</v>
      </c>
      <c r="AGZ93" t="s">
        <v>1332</v>
      </c>
      <c r="AHF93" t="s">
        <v>2221</v>
      </c>
      <c r="AIJ93" t="s">
        <v>2567</v>
      </c>
      <c r="AIR93" t="s">
        <v>1959</v>
      </c>
      <c r="AKM93" s="49">
        <v>45725.829439004629</v>
      </c>
      <c r="AKN93" t="s">
        <v>3220</v>
      </c>
      <c r="AKO93" t="s">
        <v>1961</v>
      </c>
      <c r="AKQ93" t="s">
        <v>3221</v>
      </c>
      <c r="AKR93" t="s">
        <v>3222</v>
      </c>
      <c r="AKS93" t="s">
        <v>3223</v>
      </c>
      <c r="AKT93" t="s">
        <v>3224</v>
      </c>
      <c r="AKU93" t="s">
        <v>3225</v>
      </c>
      <c r="AKV93" t="s">
        <v>3226</v>
      </c>
      <c r="AKW93" t="s">
        <v>3227</v>
      </c>
      <c r="AKX93" t="s">
        <v>3228</v>
      </c>
      <c r="AKY93" t="s">
        <v>3229</v>
      </c>
      <c r="AKZ93" t="s">
        <v>3230</v>
      </c>
      <c r="ALA93" t="s">
        <v>3231</v>
      </c>
      <c r="ALB93" t="s">
        <v>3232</v>
      </c>
      <c r="ALC93" t="s">
        <v>3233</v>
      </c>
      <c r="ALD93" t="s">
        <v>3234</v>
      </c>
      <c r="ALE93" t="s">
        <v>3235</v>
      </c>
      <c r="ALF93" t="s">
        <v>3236</v>
      </c>
      <c r="ALG93" t="s">
        <v>3237</v>
      </c>
      <c r="ALH93" t="s">
        <v>3238</v>
      </c>
      <c r="ALI93" t="s">
        <v>3239</v>
      </c>
      <c r="ALJ93" t="s">
        <v>3240</v>
      </c>
      <c r="ALK93" t="s">
        <v>3241</v>
      </c>
      <c r="ALS93" t="s">
        <v>1931</v>
      </c>
      <c r="ALT93" s="2">
        <v>45805.65</v>
      </c>
    </row>
    <row r="94" spans="1:1008" x14ac:dyDescent="0.35">
      <c r="A94" t="s">
        <v>3242</v>
      </c>
      <c r="B94" t="s">
        <v>600</v>
      </c>
      <c r="C94">
        <v>262405</v>
      </c>
      <c r="D94" t="s">
        <v>1923</v>
      </c>
      <c r="E94" t="s">
        <v>1924</v>
      </c>
      <c r="F94" t="s">
        <v>1925</v>
      </c>
      <c r="G94" s="2">
        <v>45800</v>
      </c>
      <c r="H94" t="s">
        <v>1926</v>
      </c>
      <c r="I94" t="s">
        <v>1927</v>
      </c>
      <c r="J94" t="s">
        <v>1928</v>
      </c>
      <c r="K94" t="s">
        <v>1929</v>
      </c>
      <c r="N94" t="s">
        <v>1974</v>
      </c>
      <c r="O94" t="s">
        <v>1931</v>
      </c>
      <c r="P94" t="s">
        <v>2908</v>
      </c>
      <c r="Q94" t="s">
        <v>2909</v>
      </c>
      <c r="R94" t="s">
        <v>2908</v>
      </c>
      <c r="S94" t="s">
        <v>2909</v>
      </c>
      <c r="T94" t="s">
        <v>2908</v>
      </c>
      <c r="U94" t="s">
        <v>2909</v>
      </c>
      <c r="V94" s="2">
        <v>45775.720833333333</v>
      </c>
      <c r="W94" s="2">
        <v>45819.428472222222</v>
      </c>
      <c r="Y94" s="2">
        <v>45806.368055555555</v>
      </c>
      <c r="AE94" t="s">
        <v>1934</v>
      </c>
      <c r="AI94" t="s">
        <v>2908</v>
      </c>
      <c r="AQ94" t="s">
        <v>2909</v>
      </c>
      <c r="BF94" t="s">
        <v>1938</v>
      </c>
      <c r="CV94" t="b">
        <v>1</v>
      </c>
      <c r="DR94" t="s">
        <v>3243</v>
      </c>
      <c r="EH94" t="s">
        <v>1940</v>
      </c>
      <c r="EQ94" t="s">
        <v>1941</v>
      </c>
      <c r="EW94" t="b">
        <v>1</v>
      </c>
      <c r="FA94" t="s">
        <v>1333</v>
      </c>
      <c r="FB94" t="s">
        <v>1332</v>
      </c>
      <c r="FQ94" t="s">
        <v>1942</v>
      </c>
      <c r="FY94">
        <v>0</v>
      </c>
      <c r="HK94" t="s">
        <v>39</v>
      </c>
      <c r="HO94" t="s">
        <v>35</v>
      </c>
      <c r="HP94" t="s">
        <v>2023</v>
      </c>
      <c r="HY94" t="s">
        <v>1943</v>
      </c>
      <c r="IE94" t="b">
        <v>0</v>
      </c>
      <c r="LL94" t="s">
        <v>1332</v>
      </c>
      <c r="NL94" s="2">
        <v>45779</v>
      </c>
      <c r="NO94" t="s">
        <v>77</v>
      </c>
      <c r="OT94" t="s">
        <v>2024</v>
      </c>
      <c r="RL94" t="s">
        <v>1945</v>
      </c>
      <c r="SO94">
        <v>1</v>
      </c>
      <c r="SR94" t="s">
        <v>1946</v>
      </c>
      <c r="TE94" t="s">
        <v>1947</v>
      </c>
      <c r="UI94" t="s">
        <v>1332</v>
      </c>
      <c r="WI94" t="s">
        <v>1332</v>
      </c>
      <c r="AAQ94" t="s">
        <v>598</v>
      </c>
      <c r="AAZ94" t="s">
        <v>1948</v>
      </c>
      <c r="ABA94" t="s">
        <v>3244</v>
      </c>
      <c r="ABC94" t="s">
        <v>3245</v>
      </c>
      <c r="ABF94" t="s">
        <v>1951</v>
      </c>
      <c r="ABH94" t="s">
        <v>1952</v>
      </c>
      <c r="ACD94" t="s">
        <v>1953</v>
      </c>
      <c r="ADD94" t="s">
        <v>1953</v>
      </c>
      <c r="ADE94" t="s">
        <v>1953</v>
      </c>
      <c r="ADK94" t="s">
        <v>1954</v>
      </c>
      <c r="AEU94" t="s">
        <v>2014</v>
      </c>
      <c r="AFB94" t="s">
        <v>2017</v>
      </c>
      <c r="AGL94">
        <v>0</v>
      </c>
      <c r="AGP94" s="2">
        <v>45800</v>
      </c>
      <c r="AGZ94" t="s">
        <v>1332</v>
      </c>
      <c r="AIR94" t="s">
        <v>1959</v>
      </c>
      <c r="AKN94" t="s">
        <v>3246</v>
      </c>
      <c r="AKO94" t="s">
        <v>1961</v>
      </c>
      <c r="ALS94" t="s">
        <v>1931</v>
      </c>
      <c r="ALT94" s="2">
        <v>45806.368055555555</v>
      </c>
    </row>
    <row r="95" spans="1:1008" x14ac:dyDescent="0.35">
      <c r="A95" t="s">
        <v>3247</v>
      </c>
      <c r="B95" t="s">
        <v>597</v>
      </c>
      <c r="C95">
        <v>257535</v>
      </c>
      <c r="D95" t="s">
        <v>1923</v>
      </c>
      <c r="E95" t="s">
        <v>1924</v>
      </c>
      <c r="F95" t="s">
        <v>1925</v>
      </c>
      <c r="G95" s="2">
        <v>45800</v>
      </c>
      <c r="H95" t="s">
        <v>1926</v>
      </c>
      <c r="I95" t="s">
        <v>1927</v>
      </c>
      <c r="J95" t="s">
        <v>1928</v>
      </c>
      <c r="K95" t="s">
        <v>1929</v>
      </c>
      <c r="N95" t="s">
        <v>1930</v>
      </c>
      <c r="O95" t="s">
        <v>1931</v>
      </c>
      <c r="P95" t="s">
        <v>2015</v>
      </c>
      <c r="Q95" t="s">
        <v>2018</v>
      </c>
      <c r="R95" t="s">
        <v>2015</v>
      </c>
      <c r="S95" t="s">
        <v>2018</v>
      </c>
      <c r="T95" t="s">
        <v>2015</v>
      </c>
      <c r="U95" t="s">
        <v>2018</v>
      </c>
      <c r="V95" s="2">
        <v>45756.55972222222</v>
      </c>
      <c r="W95" s="2">
        <v>45912.369444444441</v>
      </c>
      <c r="Y95" s="2">
        <v>45800.370833333334</v>
      </c>
      <c r="Z95" t="s">
        <v>3248</v>
      </c>
      <c r="AA95" t="s">
        <v>406</v>
      </c>
      <c r="AB95" t="s">
        <v>3249</v>
      </c>
      <c r="AG95" t="s">
        <v>3250</v>
      </c>
      <c r="AI95" t="s">
        <v>2015</v>
      </c>
      <c r="AJ95" t="s">
        <v>2047</v>
      </c>
      <c r="AK95" t="s">
        <v>1987</v>
      </c>
      <c r="AQ95" t="s">
        <v>2018</v>
      </c>
      <c r="AR95" t="s">
        <v>2048</v>
      </c>
      <c r="AS95" t="s">
        <v>1990</v>
      </c>
      <c r="BF95" t="s">
        <v>1938</v>
      </c>
      <c r="BR95" t="s">
        <v>3251</v>
      </c>
      <c r="BS95" t="s">
        <v>3252</v>
      </c>
      <c r="BT95" t="s">
        <v>3253</v>
      </c>
      <c r="BU95" t="s">
        <v>3254</v>
      </c>
      <c r="CV95" t="b">
        <v>1</v>
      </c>
      <c r="DR95" t="s">
        <v>3255</v>
      </c>
      <c r="EH95" t="s">
        <v>1940</v>
      </c>
      <c r="EQ95" t="s">
        <v>1941</v>
      </c>
      <c r="EW95" t="b">
        <v>1</v>
      </c>
      <c r="FA95" t="s">
        <v>1333</v>
      </c>
      <c r="FB95" t="s">
        <v>1332</v>
      </c>
      <c r="FQ95" t="s">
        <v>1942</v>
      </c>
      <c r="FY95">
        <v>0</v>
      </c>
      <c r="HK95" t="s">
        <v>596</v>
      </c>
      <c r="HO95" t="s">
        <v>233</v>
      </c>
      <c r="HP95" t="s">
        <v>2254</v>
      </c>
      <c r="HY95" t="s">
        <v>1943</v>
      </c>
      <c r="IE95" t="b">
        <v>0</v>
      </c>
      <c r="LL95" t="s">
        <v>1332</v>
      </c>
      <c r="NO95" t="s">
        <v>77</v>
      </c>
      <c r="OT95" t="s">
        <v>2625</v>
      </c>
      <c r="RL95" t="s">
        <v>1945</v>
      </c>
      <c r="SO95">
        <v>1</v>
      </c>
      <c r="SR95" t="s">
        <v>1946</v>
      </c>
      <c r="TE95" t="s">
        <v>1947</v>
      </c>
      <c r="UI95" t="s">
        <v>1332</v>
      </c>
      <c r="WI95" t="s">
        <v>1332</v>
      </c>
      <c r="AAQ95" t="s">
        <v>594</v>
      </c>
      <c r="AAZ95" t="s">
        <v>2196</v>
      </c>
      <c r="ABA95" t="s">
        <v>3256</v>
      </c>
      <c r="ABC95" t="s">
        <v>3257</v>
      </c>
      <c r="ABF95" t="s">
        <v>1951</v>
      </c>
      <c r="ABH95" t="s">
        <v>1930</v>
      </c>
      <c r="ACD95" t="s">
        <v>1953</v>
      </c>
      <c r="ADD95" t="s">
        <v>1953</v>
      </c>
      <c r="ADE95" t="s">
        <v>1953</v>
      </c>
      <c r="ADK95" t="s">
        <v>1954</v>
      </c>
      <c r="AEU95" t="s">
        <v>1987</v>
      </c>
      <c r="AFB95" t="s">
        <v>1990</v>
      </c>
      <c r="AGL95">
        <v>4</v>
      </c>
      <c r="AGP95" s="2">
        <v>45798</v>
      </c>
      <c r="AGZ95" t="s">
        <v>1332</v>
      </c>
      <c r="AHF95" t="s">
        <v>2221</v>
      </c>
      <c r="AIJ95" t="s">
        <v>2072</v>
      </c>
      <c r="AIR95" t="s">
        <v>1959</v>
      </c>
      <c r="AKM95" s="49">
        <v>45911.93017684028</v>
      </c>
      <c r="AKN95" t="s">
        <v>3258</v>
      </c>
      <c r="AKO95" t="s">
        <v>1961</v>
      </c>
      <c r="AKQ95" t="s">
        <v>3259</v>
      </c>
      <c r="AKR95" t="s">
        <v>3260</v>
      </c>
      <c r="AKS95" t="s">
        <v>3261</v>
      </c>
      <c r="ALS95" t="s">
        <v>1931</v>
      </c>
      <c r="ALT95" s="2">
        <v>45800.370833333334</v>
      </c>
    </row>
    <row r="96" spans="1:1008" x14ac:dyDescent="0.35">
      <c r="A96" t="s">
        <v>3262</v>
      </c>
      <c r="B96" t="s">
        <v>605</v>
      </c>
      <c r="C96">
        <v>266193</v>
      </c>
      <c r="D96" t="s">
        <v>1923</v>
      </c>
      <c r="E96" t="s">
        <v>1924</v>
      </c>
      <c r="F96" t="s">
        <v>1925</v>
      </c>
      <c r="G96" s="2">
        <v>45798</v>
      </c>
      <c r="H96" t="s">
        <v>1926</v>
      </c>
      <c r="I96" t="s">
        <v>1927</v>
      </c>
      <c r="J96" t="s">
        <v>1928</v>
      </c>
      <c r="K96" t="s">
        <v>1929</v>
      </c>
      <c r="N96" t="s">
        <v>1974</v>
      </c>
      <c r="O96" t="s">
        <v>1931</v>
      </c>
      <c r="P96" t="s">
        <v>1987</v>
      </c>
      <c r="Q96" t="s">
        <v>1990</v>
      </c>
      <c r="R96" t="s">
        <v>2435</v>
      </c>
      <c r="S96" t="s">
        <v>2436</v>
      </c>
      <c r="T96" t="s">
        <v>2435</v>
      </c>
      <c r="U96" t="s">
        <v>2436</v>
      </c>
      <c r="V96" s="2">
        <v>45786.71597222222</v>
      </c>
      <c r="W96" s="2">
        <v>45819.434027777781</v>
      </c>
      <c r="Y96" s="2">
        <v>45799.62777777778</v>
      </c>
      <c r="AE96" t="s">
        <v>2382</v>
      </c>
      <c r="AI96" t="s">
        <v>1987</v>
      </c>
      <c r="AJ96" t="s">
        <v>2435</v>
      </c>
      <c r="AQ96" t="s">
        <v>1990</v>
      </c>
      <c r="AR96" t="s">
        <v>2436</v>
      </c>
      <c r="BF96" t="s">
        <v>1938</v>
      </c>
      <c r="BR96" t="s">
        <v>3263</v>
      </c>
      <c r="BS96" t="s">
        <v>3264</v>
      </c>
      <c r="CV96" t="b">
        <v>1</v>
      </c>
      <c r="DR96" t="s">
        <v>3265</v>
      </c>
      <c r="EH96" t="s">
        <v>1940</v>
      </c>
      <c r="EQ96" t="s">
        <v>1941</v>
      </c>
      <c r="EW96" t="b">
        <v>1</v>
      </c>
      <c r="FA96" t="s">
        <v>1333</v>
      </c>
      <c r="FB96" t="s">
        <v>1332</v>
      </c>
      <c r="FQ96" t="s">
        <v>1942</v>
      </c>
      <c r="FY96">
        <v>0</v>
      </c>
      <c r="HK96" t="s">
        <v>49</v>
      </c>
      <c r="HO96" t="s">
        <v>79</v>
      </c>
      <c r="HY96" t="s">
        <v>1943</v>
      </c>
      <c r="IE96" t="b">
        <v>0</v>
      </c>
      <c r="LL96" t="s">
        <v>1332</v>
      </c>
      <c r="NO96" t="s">
        <v>77</v>
      </c>
      <c r="RL96" t="s">
        <v>1945</v>
      </c>
      <c r="SO96">
        <v>1</v>
      </c>
      <c r="SR96" t="s">
        <v>1946</v>
      </c>
      <c r="TE96" t="s">
        <v>1947</v>
      </c>
      <c r="UI96" t="s">
        <v>1332</v>
      </c>
      <c r="WI96" t="s">
        <v>1332</v>
      </c>
      <c r="AAQ96" t="s">
        <v>3266</v>
      </c>
      <c r="AAZ96" t="s">
        <v>1968</v>
      </c>
      <c r="ABA96" t="s">
        <v>3267</v>
      </c>
      <c r="ABC96" t="s">
        <v>3268</v>
      </c>
      <c r="ABF96" t="s">
        <v>1951</v>
      </c>
      <c r="ABH96" t="s">
        <v>1971</v>
      </c>
      <c r="ACD96" t="s">
        <v>1953</v>
      </c>
      <c r="ADD96" t="s">
        <v>1953</v>
      </c>
      <c r="ADE96" t="s">
        <v>1953</v>
      </c>
      <c r="ADK96" t="s">
        <v>1954</v>
      </c>
      <c r="AEU96" t="s">
        <v>2435</v>
      </c>
      <c r="AFB96" t="s">
        <v>2436</v>
      </c>
      <c r="AGL96">
        <v>2</v>
      </c>
      <c r="AGZ96" t="s">
        <v>1332</v>
      </c>
      <c r="AIR96" t="s">
        <v>1959</v>
      </c>
      <c r="AKM96" s="49">
        <v>45796.880898113428</v>
      </c>
      <c r="AKN96" t="s">
        <v>3269</v>
      </c>
      <c r="AKO96" t="s">
        <v>1961</v>
      </c>
      <c r="AKQ96" t="s">
        <v>3270</v>
      </c>
      <c r="AKR96" t="s">
        <v>3271</v>
      </c>
      <c r="ALS96" t="s">
        <v>1931</v>
      </c>
      <c r="ALT96" s="2">
        <v>45799.62777777778</v>
      </c>
    </row>
    <row r="97" spans="1:1008" x14ac:dyDescent="0.35">
      <c r="A97" t="s">
        <v>3272</v>
      </c>
      <c r="B97" t="s">
        <v>638</v>
      </c>
      <c r="C97">
        <v>257483</v>
      </c>
      <c r="D97" t="s">
        <v>1923</v>
      </c>
      <c r="E97" t="s">
        <v>1924</v>
      </c>
      <c r="F97" t="s">
        <v>1925</v>
      </c>
      <c r="G97" s="2">
        <v>45796</v>
      </c>
      <c r="H97" t="s">
        <v>1926</v>
      </c>
      <c r="I97" t="s">
        <v>1927</v>
      </c>
      <c r="J97" t="s">
        <v>1928</v>
      </c>
      <c r="K97" t="s">
        <v>1929</v>
      </c>
      <c r="N97" t="s">
        <v>1930</v>
      </c>
      <c r="O97" t="s">
        <v>1931</v>
      </c>
      <c r="P97" t="s">
        <v>2015</v>
      </c>
      <c r="Q97" t="s">
        <v>2018</v>
      </c>
      <c r="R97" t="s">
        <v>2015</v>
      </c>
      <c r="S97" t="s">
        <v>2018</v>
      </c>
      <c r="T97" t="s">
        <v>2015</v>
      </c>
      <c r="U97" t="s">
        <v>2018</v>
      </c>
      <c r="V97" s="2">
        <v>45756.5</v>
      </c>
      <c r="W97" s="2">
        <v>45883.4</v>
      </c>
      <c r="Y97" s="2">
        <v>45796.385416666664</v>
      </c>
      <c r="Z97" t="s">
        <v>3273</v>
      </c>
      <c r="AA97" t="s">
        <v>3274</v>
      </c>
      <c r="AB97" t="s">
        <v>3275</v>
      </c>
      <c r="AG97" t="s">
        <v>3276</v>
      </c>
      <c r="AI97" t="s">
        <v>2015</v>
      </c>
      <c r="AJ97" t="s">
        <v>2047</v>
      </c>
      <c r="AK97" t="s">
        <v>1987</v>
      </c>
      <c r="AQ97" t="s">
        <v>2018</v>
      </c>
      <c r="AR97" t="s">
        <v>2048</v>
      </c>
      <c r="AS97" t="s">
        <v>1990</v>
      </c>
      <c r="BF97" t="s">
        <v>1938</v>
      </c>
      <c r="BR97" t="s">
        <v>3277</v>
      </c>
      <c r="BS97" t="s">
        <v>3278</v>
      </c>
      <c r="BT97" t="s">
        <v>3279</v>
      </c>
      <c r="BU97" t="s">
        <v>3280</v>
      </c>
      <c r="CV97" t="b">
        <v>1</v>
      </c>
      <c r="DR97" t="s">
        <v>3281</v>
      </c>
      <c r="EH97" t="s">
        <v>1940</v>
      </c>
      <c r="EQ97" t="s">
        <v>1941</v>
      </c>
      <c r="EW97" t="b">
        <v>1</v>
      </c>
      <c r="FA97" t="s">
        <v>1333</v>
      </c>
      <c r="FB97" t="s">
        <v>1332</v>
      </c>
      <c r="FQ97" t="s">
        <v>1942</v>
      </c>
      <c r="FY97">
        <v>0</v>
      </c>
      <c r="HK97" t="s">
        <v>23</v>
      </c>
      <c r="HO97" t="s">
        <v>233</v>
      </c>
      <c r="HP97" t="s">
        <v>2254</v>
      </c>
      <c r="HY97" t="s">
        <v>1943</v>
      </c>
      <c r="IE97" t="b">
        <v>0</v>
      </c>
      <c r="LL97" t="s">
        <v>1332</v>
      </c>
      <c r="NO97" t="s">
        <v>77</v>
      </c>
      <c r="OT97" t="s">
        <v>2625</v>
      </c>
      <c r="RL97" t="s">
        <v>1945</v>
      </c>
      <c r="SO97">
        <v>1</v>
      </c>
      <c r="SR97" t="s">
        <v>1946</v>
      </c>
      <c r="TE97" t="s">
        <v>1947</v>
      </c>
      <c r="UI97" t="s">
        <v>1332</v>
      </c>
      <c r="WI97" t="s">
        <v>1332</v>
      </c>
      <c r="AAQ97" t="s">
        <v>636</v>
      </c>
      <c r="AAZ97" t="s">
        <v>2196</v>
      </c>
      <c r="ABA97" t="s">
        <v>3282</v>
      </c>
      <c r="ABC97" t="s">
        <v>3283</v>
      </c>
      <c r="ABF97" t="s">
        <v>1951</v>
      </c>
      <c r="ABH97" t="s">
        <v>1930</v>
      </c>
      <c r="ACD97" t="s">
        <v>1953</v>
      </c>
      <c r="ADD97" t="s">
        <v>1953</v>
      </c>
      <c r="ADE97" t="s">
        <v>1953</v>
      </c>
      <c r="ADK97" t="s">
        <v>1954</v>
      </c>
      <c r="AEU97" t="s">
        <v>1987</v>
      </c>
      <c r="AFB97" t="s">
        <v>1990</v>
      </c>
      <c r="AGL97">
        <v>4</v>
      </c>
      <c r="AGP97" s="2">
        <v>45783</v>
      </c>
      <c r="AGZ97" t="s">
        <v>1332</v>
      </c>
      <c r="AHF97" t="s">
        <v>2221</v>
      </c>
      <c r="AIJ97" t="s">
        <v>2072</v>
      </c>
      <c r="AIR97" t="s">
        <v>1959</v>
      </c>
      <c r="AKM97" s="49">
        <v>45882.789494131946</v>
      </c>
      <c r="AKN97" t="s">
        <v>3284</v>
      </c>
      <c r="AKO97" t="s">
        <v>1961</v>
      </c>
      <c r="AKQ97" t="s">
        <v>3285</v>
      </c>
      <c r="AKR97" t="s">
        <v>3286</v>
      </c>
      <c r="ALS97" t="s">
        <v>1931</v>
      </c>
      <c r="ALT97" s="2">
        <v>45796.385416666664</v>
      </c>
    </row>
    <row r="98" spans="1:1008" x14ac:dyDescent="0.35">
      <c r="A98" t="s">
        <v>3287</v>
      </c>
      <c r="B98" t="s">
        <v>609</v>
      </c>
      <c r="C98">
        <v>178879</v>
      </c>
      <c r="D98" t="s">
        <v>1923</v>
      </c>
      <c r="E98" t="s">
        <v>1924</v>
      </c>
      <c r="F98" t="s">
        <v>1925</v>
      </c>
      <c r="G98" s="2">
        <v>45796</v>
      </c>
      <c r="H98" t="s">
        <v>1926</v>
      </c>
      <c r="I98" t="s">
        <v>1927</v>
      </c>
      <c r="J98" t="s">
        <v>1928</v>
      </c>
      <c r="K98" t="s">
        <v>1929</v>
      </c>
      <c r="N98" t="s">
        <v>1974</v>
      </c>
      <c r="O98" t="s">
        <v>1931</v>
      </c>
      <c r="P98" t="s">
        <v>2908</v>
      </c>
      <c r="Q98" t="s">
        <v>2909</v>
      </c>
      <c r="R98" t="s">
        <v>2908</v>
      </c>
      <c r="S98" t="s">
        <v>2909</v>
      </c>
      <c r="T98" t="s">
        <v>2908</v>
      </c>
      <c r="U98" t="s">
        <v>2909</v>
      </c>
      <c r="V98" s="2">
        <v>45387.486111111109</v>
      </c>
      <c r="W98" s="2">
        <v>45796.54583333333</v>
      </c>
      <c r="Y98" s="2">
        <v>45796.324305555558</v>
      </c>
      <c r="AE98" t="s">
        <v>1934</v>
      </c>
      <c r="AG98" t="s">
        <v>3288</v>
      </c>
      <c r="AI98" t="s">
        <v>2908</v>
      </c>
      <c r="AJ98" t="s">
        <v>2047</v>
      </c>
      <c r="AK98" t="s">
        <v>1987</v>
      </c>
      <c r="AQ98" t="s">
        <v>2909</v>
      </c>
      <c r="AR98" t="s">
        <v>2048</v>
      </c>
      <c r="AS98" t="s">
        <v>1990</v>
      </c>
      <c r="BF98" t="s">
        <v>1938</v>
      </c>
      <c r="BR98" t="s">
        <v>3289</v>
      </c>
      <c r="BS98" t="s">
        <v>3290</v>
      </c>
      <c r="BT98" t="s">
        <v>3291</v>
      </c>
      <c r="DR98" t="s">
        <v>3292</v>
      </c>
      <c r="EH98" t="s">
        <v>1940</v>
      </c>
      <c r="EQ98" t="s">
        <v>1941</v>
      </c>
      <c r="FA98" t="s">
        <v>1333</v>
      </c>
      <c r="FB98" t="s">
        <v>1332</v>
      </c>
      <c r="FQ98" t="s">
        <v>1942</v>
      </c>
      <c r="FY98">
        <v>0</v>
      </c>
      <c r="HK98" t="s">
        <v>39</v>
      </c>
      <c r="HO98" t="s">
        <v>606</v>
      </c>
      <c r="HP98" t="s">
        <v>2217</v>
      </c>
      <c r="HY98" t="s">
        <v>1943</v>
      </c>
      <c r="IE98" t="b">
        <v>0</v>
      </c>
      <c r="LL98" t="s">
        <v>1332</v>
      </c>
      <c r="NL98" s="2">
        <v>45742</v>
      </c>
      <c r="NO98" t="s">
        <v>77</v>
      </c>
      <c r="OT98" t="s">
        <v>2024</v>
      </c>
      <c r="RL98" t="s">
        <v>1945</v>
      </c>
      <c r="SO98">
        <v>1</v>
      </c>
      <c r="SR98" t="s">
        <v>1946</v>
      </c>
      <c r="TE98" t="s">
        <v>1947</v>
      </c>
      <c r="UI98" t="s">
        <v>1332</v>
      </c>
      <c r="WI98" t="s">
        <v>1332</v>
      </c>
      <c r="AAQ98" t="s">
        <v>3293</v>
      </c>
      <c r="AAZ98" t="s">
        <v>1948</v>
      </c>
      <c r="ABA98" t="s">
        <v>3294</v>
      </c>
      <c r="ABC98" t="s">
        <v>3295</v>
      </c>
      <c r="ABF98" t="s">
        <v>1951</v>
      </c>
      <c r="ABH98" t="s">
        <v>1952</v>
      </c>
      <c r="ACD98" t="s">
        <v>1953</v>
      </c>
      <c r="ADD98" t="s">
        <v>1953</v>
      </c>
      <c r="ADE98" t="s">
        <v>1953</v>
      </c>
      <c r="ADK98" t="s">
        <v>1954</v>
      </c>
      <c r="AEU98" t="s">
        <v>2047</v>
      </c>
      <c r="AEV98" t="s">
        <v>1987</v>
      </c>
      <c r="AEW98" t="s">
        <v>1936</v>
      </c>
      <c r="AFB98" t="s">
        <v>2048</v>
      </c>
      <c r="AFC98" t="s">
        <v>1990</v>
      </c>
      <c r="AFD98" t="s">
        <v>1937</v>
      </c>
      <c r="AGL98">
        <v>3</v>
      </c>
      <c r="AGP98" s="2">
        <v>45785</v>
      </c>
      <c r="AGZ98" t="s">
        <v>1332</v>
      </c>
      <c r="AHF98" t="s">
        <v>2221</v>
      </c>
      <c r="AIJ98" t="s">
        <v>3296</v>
      </c>
      <c r="AIR98" t="s">
        <v>1959</v>
      </c>
      <c r="AKM98" s="49">
        <v>45600.868996354169</v>
      </c>
      <c r="AKN98" t="s">
        <v>3297</v>
      </c>
      <c r="AKO98" t="s">
        <v>1961</v>
      </c>
      <c r="AKQ98" t="s">
        <v>3298</v>
      </c>
      <c r="AKR98" t="s">
        <v>3299</v>
      </c>
      <c r="AKS98" t="s">
        <v>3300</v>
      </c>
      <c r="AKT98" t="s">
        <v>3301</v>
      </c>
      <c r="AKU98" t="s">
        <v>3302</v>
      </c>
      <c r="AKV98" t="s">
        <v>3303</v>
      </c>
      <c r="AKW98" t="s">
        <v>3304</v>
      </c>
      <c r="ALS98" t="s">
        <v>1931</v>
      </c>
      <c r="ALT98" s="2">
        <v>45796.324305555558</v>
      </c>
    </row>
    <row r="99" spans="1:1008" x14ac:dyDescent="0.35">
      <c r="A99" t="s">
        <v>3305</v>
      </c>
      <c r="B99" t="s">
        <v>612</v>
      </c>
      <c r="C99">
        <v>262778</v>
      </c>
      <c r="D99" t="s">
        <v>1923</v>
      </c>
      <c r="E99" t="s">
        <v>1924</v>
      </c>
      <c r="F99" t="s">
        <v>1925</v>
      </c>
      <c r="G99" s="2">
        <v>45793</v>
      </c>
      <c r="H99" t="s">
        <v>1926</v>
      </c>
      <c r="I99" t="s">
        <v>1927</v>
      </c>
      <c r="J99" t="s">
        <v>1928</v>
      </c>
      <c r="K99" t="s">
        <v>1929</v>
      </c>
      <c r="N99" t="s">
        <v>1930</v>
      </c>
      <c r="O99" t="s">
        <v>1931</v>
      </c>
      <c r="P99" t="s">
        <v>1975</v>
      </c>
      <c r="Q99" t="s">
        <v>1976</v>
      </c>
      <c r="R99" t="s">
        <v>1975</v>
      </c>
      <c r="S99" t="s">
        <v>1976</v>
      </c>
      <c r="T99" t="s">
        <v>1975</v>
      </c>
      <c r="U99" t="s">
        <v>1976</v>
      </c>
      <c r="V99" s="2">
        <v>45776.561111111114</v>
      </c>
      <c r="W99" s="2">
        <v>45819.432638888888</v>
      </c>
      <c r="Y99" s="2">
        <v>45806.368750000001</v>
      </c>
      <c r="AE99" t="s">
        <v>1977</v>
      </c>
      <c r="AG99" t="s">
        <v>3306</v>
      </c>
      <c r="AI99" t="s">
        <v>1975</v>
      </c>
      <c r="AQ99" t="s">
        <v>1976</v>
      </c>
      <c r="BF99" t="s">
        <v>1938</v>
      </c>
      <c r="CV99" t="b">
        <v>1</v>
      </c>
      <c r="DR99" t="s">
        <v>3307</v>
      </c>
      <c r="EH99" t="s">
        <v>1940</v>
      </c>
      <c r="EQ99" t="s">
        <v>1941</v>
      </c>
      <c r="EW99" t="b">
        <v>1</v>
      </c>
      <c r="FA99" t="s">
        <v>1333</v>
      </c>
      <c r="FB99" t="s">
        <v>1332</v>
      </c>
      <c r="FQ99" t="s">
        <v>1942</v>
      </c>
      <c r="FY99">
        <v>0</v>
      </c>
      <c r="HK99" t="s">
        <v>596</v>
      </c>
      <c r="HO99" t="s">
        <v>35</v>
      </c>
      <c r="HP99" t="s">
        <v>2023</v>
      </c>
      <c r="HY99" t="s">
        <v>1943</v>
      </c>
      <c r="IE99" t="b">
        <v>0</v>
      </c>
      <c r="LL99" t="s">
        <v>1332</v>
      </c>
      <c r="NO99" t="s">
        <v>77</v>
      </c>
      <c r="OT99" t="s">
        <v>2024</v>
      </c>
      <c r="RL99" t="s">
        <v>1945</v>
      </c>
      <c r="SO99">
        <v>1</v>
      </c>
      <c r="SR99" t="s">
        <v>1946</v>
      </c>
      <c r="TE99" t="s">
        <v>1947</v>
      </c>
      <c r="UI99" t="s">
        <v>1332</v>
      </c>
      <c r="WI99" t="s">
        <v>1332</v>
      </c>
      <c r="AAQ99" t="s">
        <v>610</v>
      </c>
      <c r="AAZ99" t="s">
        <v>1968</v>
      </c>
      <c r="ABA99" t="s">
        <v>3308</v>
      </c>
      <c r="ABC99" t="s">
        <v>3309</v>
      </c>
      <c r="ABF99" t="s">
        <v>1951</v>
      </c>
      <c r="ABH99" t="s">
        <v>2116</v>
      </c>
      <c r="ACD99" t="s">
        <v>1953</v>
      </c>
      <c r="ADD99" t="s">
        <v>1953</v>
      </c>
      <c r="ADE99" t="s">
        <v>1953</v>
      </c>
      <c r="ADK99" t="s">
        <v>1954</v>
      </c>
      <c r="AEU99" t="s">
        <v>2014</v>
      </c>
      <c r="AEV99" t="s">
        <v>1988</v>
      </c>
      <c r="AFB99" t="s">
        <v>2017</v>
      </c>
      <c r="AFC99" t="s">
        <v>1991</v>
      </c>
      <c r="AGL99">
        <v>0</v>
      </c>
      <c r="AGP99" s="2">
        <v>45793</v>
      </c>
      <c r="AGU99" t="s">
        <v>2987</v>
      </c>
      <c r="AGZ99" t="s">
        <v>1332</v>
      </c>
      <c r="AIR99" t="s">
        <v>1959</v>
      </c>
      <c r="AKN99" t="s">
        <v>3310</v>
      </c>
      <c r="AKO99" t="s">
        <v>1961</v>
      </c>
      <c r="AKQ99" t="s">
        <v>3311</v>
      </c>
      <c r="ALS99" t="s">
        <v>1931</v>
      </c>
      <c r="ALT99" s="2">
        <v>45806.368750000001</v>
      </c>
    </row>
    <row r="100" spans="1:1008" x14ac:dyDescent="0.35">
      <c r="A100" t="s">
        <v>3312</v>
      </c>
      <c r="B100" t="s">
        <v>623</v>
      </c>
      <c r="C100">
        <v>257533</v>
      </c>
      <c r="D100" t="s">
        <v>1923</v>
      </c>
      <c r="E100" t="s">
        <v>1924</v>
      </c>
      <c r="F100" t="s">
        <v>1925</v>
      </c>
      <c r="G100" s="2">
        <v>45792</v>
      </c>
      <c r="H100" t="s">
        <v>1926</v>
      </c>
      <c r="I100" t="s">
        <v>1927</v>
      </c>
      <c r="J100" t="s">
        <v>1928</v>
      </c>
      <c r="K100" t="s">
        <v>1929</v>
      </c>
      <c r="N100" t="s">
        <v>1930</v>
      </c>
      <c r="O100" t="s">
        <v>1931</v>
      </c>
      <c r="P100" t="s">
        <v>2015</v>
      </c>
      <c r="Q100" t="s">
        <v>2018</v>
      </c>
      <c r="R100" t="s">
        <v>2015</v>
      </c>
      <c r="S100" t="s">
        <v>2018</v>
      </c>
      <c r="T100" t="s">
        <v>2015</v>
      </c>
      <c r="U100" t="s">
        <v>2018</v>
      </c>
      <c r="V100" s="2">
        <v>45756.556250000001</v>
      </c>
      <c r="W100" s="2">
        <v>45819.461805555555</v>
      </c>
      <c r="Y100" s="2">
        <v>45792.449305555558</v>
      </c>
      <c r="Z100" t="s">
        <v>3313</v>
      </c>
      <c r="AA100" t="s">
        <v>3314</v>
      </c>
      <c r="AG100" t="s">
        <v>3315</v>
      </c>
      <c r="AI100" t="s">
        <v>2015</v>
      </c>
      <c r="AQ100" t="s">
        <v>2018</v>
      </c>
      <c r="BF100" t="s">
        <v>1938</v>
      </c>
      <c r="BR100" t="s">
        <v>3316</v>
      </c>
      <c r="BS100" t="s">
        <v>3317</v>
      </c>
      <c r="CV100" t="b">
        <v>1</v>
      </c>
      <c r="DR100" t="s">
        <v>3318</v>
      </c>
      <c r="EH100" t="s">
        <v>1940</v>
      </c>
      <c r="EQ100" t="s">
        <v>1941</v>
      </c>
      <c r="EW100" t="b">
        <v>1</v>
      </c>
      <c r="FA100" t="s">
        <v>1333</v>
      </c>
      <c r="FB100" t="s">
        <v>1332</v>
      </c>
      <c r="FQ100" t="s">
        <v>1942</v>
      </c>
      <c r="FY100">
        <v>0</v>
      </c>
      <c r="HK100" t="s">
        <v>23</v>
      </c>
      <c r="HO100" t="s">
        <v>233</v>
      </c>
      <c r="HP100" t="s">
        <v>2254</v>
      </c>
      <c r="HY100" t="s">
        <v>1943</v>
      </c>
      <c r="IE100" t="b">
        <v>0</v>
      </c>
      <c r="LL100" t="s">
        <v>1332</v>
      </c>
      <c r="NO100" t="s">
        <v>77</v>
      </c>
      <c r="OT100" t="s">
        <v>2625</v>
      </c>
      <c r="RL100" t="s">
        <v>1945</v>
      </c>
      <c r="SO100">
        <v>1</v>
      </c>
      <c r="SR100" t="s">
        <v>1946</v>
      </c>
      <c r="TE100" t="s">
        <v>1947</v>
      </c>
      <c r="UI100" t="s">
        <v>1332</v>
      </c>
      <c r="WI100" t="s">
        <v>1332</v>
      </c>
      <c r="AAQ100" t="s">
        <v>621</v>
      </c>
      <c r="AAZ100" t="s">
        <v>2196</v>
      </c>
      <c r="ABA100" t="s">
        <v>3319</v>
      </c>
      <c r="ABC100" t="s">
        <v>3320</v>
      </c>
      <c r="ABF100" t="s">
        <v>1951</v>
      </c>
      <c r="ABH100" t="s">
        <v>1930</v>
      </c>
      <c r="ACD100" t="s">
        <v>1953</v>
      </c>
      <c r="ADD100" t="s">
        <v>1953</v>
      </c>
      <c r="ADE100" t="s">
        <v>1953</v>
      </c>
      <c r="ADK100" t="s">
        <v>1954</v>
      </c>
      <c r="AEU100" t="s">
        <v>1987</v>
      </c>
      <c r="AFB100" t="s">
        <v>1990</v>
      </c>
      <c r="AGL100">
        <v>2</v>
      </c>
      <c r="AGP100" s="2">
        <v>45790</v>
      </c>
      <c r="AGZ100" t="s">
        <v>1332</v>
      </c>
      <c r="AHF100" t="s">
        <v>2221</v>
      </c>
      <c r="AIJ100" t="s">
        <v>2072</v>
      </c>
      <c r="AIR100" t="s">
        <v>1959</v>
      </c>
      <c r="AKN100" t="s">
        <v>3321</v>
      </c>
      <c r="AKO100" t="s">
        <v>1961</v>
      </c>
      <c r="AKQ100" t="s">
        <v>3322</v>
      </c>
      <c r="ALS100" t="s">
        <v>1931</v>
      </c>
      <c r="ALT100" s="2">
        <v>45792.449305555558</v>
      </c>
    </row>
    <row r="101" spans="1:1008" x14ac:dyDescent="0.35">
      <c r="A101" t="s">
        <v>3323</v>
      </c>
      <c r="B101" t="s">
        <v>629</v>
      </c>
      <c r="C101">
        <v>257520</v>
      </c>
      <c r="D101" t="s">
        <v>1923</v>
      </c>
      <c r="E101" t="s">
        <v>1924</v>
      </c>
      <c r="F101" t="s">
        <v>1925</v>
      </c>
      <c r="G101" s="2">
        <v>45792</v>
      </c>
      <c r="H101" t="s">
        <v>1926</v>
      </c>
      <c r="I101" t="s">
        <v>1927</v>
      </c>
      <c r="J101" t="s">
        <v>1928</v>
      </c>
      <c r="K101" t="s">
        <v>1929</v>
      </c>
      <c r="N101" t="s">
        <v>1930</v>
      </c>
      <c r="O101" t="s">
        <v>1931</v>
      </c>
      <c r="P101" t="s">
        <v>2015</v>
      </c>
      <c r="Q101" t="s">
        <v>2018</v>
      </c>
      <c r="R101" t="s">
        <v>2015</v>
      </c>
      <c r="S101" t="s">
        <v>2018</v>
      </c>
      <c r="T101" t="s">
        <v>2015</v>
      </c>
      <c r="U101" t="s">
        <v>2018</v>
      </c>
      <c r="V101" s="2">
        <v>45756.55</v>
      </c>
      <c r="W101" s="2">
        <v>45819.436805555553</v>
      </c>
      <c r="Y101" s="2">
        <v>45792.449305555558</v>
      </c>
      <c r="Z101" t="s">
        <v>3324</v>
      </c>
      <c r="AA101" t="s">
        <v>3325</v>
      </c>
      <c r="AB101" t="s">
        <v>3326</v>
      </c>
      <c r="AC101" t="s">
        <v>3327</v>
      </c>
      <c r="AG101" t="s">
        <v>3328</v>
      </c>
      <c r="AI101" t="s">
        <v>2015</v>
      </c>
      <c r="AQ101" t="s">
        <v>2018</v>
      </c>
      <c r="BF101" t="s">
        <v>1938</v>
      </c>
      <c r="BR101" t="s">
        <v>3329</v>
      </c>
      <c r="BS101" t="s">
        <v>3330</v>
      </c>
      <c r="CV101" t="b">
        <v>1</v>
      </c>
      <c r="DR101" t="s">
        <v>3331</v>
      </c>
      <c r="EH101" t="s">
        <v>1940</v>
      </c>
      <c r="EQ101" t="s">
        <v>1941</v>
      </c>
      <c r="EW101" t="b">
        <v>1</v>
      </c>
      <c r="FA101" t="s">
        <v>1333</v>
      </c>
      <c r="FB101" t="s">
        <v>1332</v>
      </c>
      <c r="FQ101" t="s">
        <v>1942</v>
      </c>
      <c r="FY101">
        <v>0</v>
      </c>
      <c r="HK101" t="s">
        <v>23</v>
      </c>
      <c r="HO101" t="s">
        <v>233</v>
      </c>
      <c r="HP101" t="s">
        <v>2254</v>
      </c>
      <c r="HY101" t="s">
        <v>1943</v>
      </c>
      <c r="IE101" t="b">
        <v>0</v>
      </c>
      <c r="LL101" t="s">
        <v>1332</v>
      </c>
      <c r="NO101" t="s">
        <v>77</v>
      </c>
      <c r="OT101" t="s">
        <v>2625</v>
      </c>
      <c r="RL101" t="s">
        <v>1945</v>
      </c>
      <c r="SO101">
        <v>1</v>
      </c>
      <c r="SR101" t="s">
        <v>1946</v>
      </c>
      <c r="TE101" t="s">
        <v>1947</v>
      </c>
      <c r="UI101" t="s">
        <v>1332</v>
      </c>
      <c r="WI101" t="s">
        <v>1332</v>
      </c>
      <c r="AAQ101" t="s">
        <v>627</v>
      </c>
      <c r="AAZ101" t="s">
        <v>2196</v>
      </c>
      <c r="ABA101" t="s">
        <v>3332</v>
      </c>
      <c r="ABC101" t="s">
        <v>3333</v>
      </c>
      <c r="ABF101" t="s">
        <v>1951</v>
      </c>
      <c r="ABH101" t="s">
        <v>1930</v>
      </c>
      <c r="ACD101" t="s">
        <v>1953</v>
      </c>
      <c r="ADD101" t="s">
        <v>1953</v>
      </c>
      <c r="ADE101" t="s">
        <v>1953</v>
      </c>
      <c r="ADK101" t="s">
        <v>1954</v>
      </c>
      <c r="AEU101" t="s">
        <v>1987</v>
      </c>
      <c r="AFB101" t="s">
        <v>1990</v>
      </c>
      <c r="AGL101">
        <v>2</v>
      </c>
      <c r="AGP101" s="2">
        <v>45789</v>
      </c>
      <c r="AGZ101" t="s">
        <v>1332</v>
      </c>
      <c r="AHF101" t="s">
        <v>2221</v>
      </c>
      <c r="AIJ101" t="s">
        <v>2072</v>
      </c>
      <c r="AIR101" t="s">
        <v>1959</v>
      </c>
      <c r="AKN101" t="s">
        <v>3334</v>
      </c>
      <c r="AKO101" t="s">
        <v>1961</v>
      </c>
      <c r="AKQ101" t="s">
        <v>3335</v>
      </c>
      <c r="ALS101" t="s">
        <v>1931</v>
      </c>
      <c r="ALT101" s="2">
        <v>45792.449305555558</v>
      </c>
    </row>
    <row r="102" spans="1:1008" x14ac:dyDescent="0.35">
      <c r="A102" t="s">
        <v>3336</v>
      </c>
      <c r="B102" t="s">
        <v>641</v>
      </c>
      <c r="C102">
        <v>257517</v>
      </c>
      <c r="D102" t="s">
        <v>1923</v>
      </c>
      <c r="E102" t="s">
        <v>1924</v>
      </c>
      <c r="F102" t="s">
        <v>1925</v>
      </c>
      <c r="G102" s="2">
        <v>45789</v>
      </c>
      <c r="H102" t="s">
        <v>1926</v>
      </c>
      <c r="I102" t="s">
        <v>1927</v>
      </c>
      <c r="J102" t="s">
        <v>1928</v>
      </c>
      <c r="K102" t="s">
        <v>1929</v>
      </c>
      <c r="N102" t="s">
        <v>1930</v>
      </c>
      <c r="O102" t="s">
        <v>1931</v>
      </c>
      <c r="P102" t="s">
        <v>2015</v>
      </c>
      <c r="Q102" t="s">
        <v>2018</v>
      </c>
      <c r="R102" t="s">
        <v>2015</v>
      </c>
      <c r="S102" t="s">
        <v>2018</v>
      </c>
      <c r="T102" t="s">
        <v>2015</v>
      </c>
      <c r="U102" t="s">
        <v>2018</v>
      </c>
      <c r="V102" s="2">
        <v>45756.54583333333</v>
      </c>
      <c r="W102" s="2">
        <v>45883.368750000001</v>
      </c>
      <c r="Y102" s="2">
        <v>45789.38958333333</v>
      </c>
      <c r="Z102" t="s">
        <v>3337</v>
      </c>
      <c r="AE102" t="s">
        <v>2382</v>
      </c>
      <c r="AG102" t="s">
        <v>3338</v>
      </c>
      <c r="AI102" t="s">
        <v>2015</v>
      </c>
      <c r="AJ102" t="s">
        <v>2047</v>
      </c>
      <c r="AK102" t="s">
        <v>1987</v>
      </c>
      <c r="AL102" t="s">
        <v>2016</v>
      </c>
      <c r="AQ102" t="s">
        <v>2018</v>
      </c>
      <c r="AR102" t="s">
        <v>2048</v>
      </c>
      <c r="AS102" t="s">
        <v>1990</v>
      </c>
      <c r="AT102" t="s">
        <v>2019</v>
      </c>
      <c r="BF102" t="s">
        <v>1938</v>
      </c>
      <c r="BR102" t="s">
        <v>3339</v>
      </c>
      <c r="BS102" t="s">
        <v>3340</v>
      </c>
      <c r="BT102" t="s">
        <v>3341</v>
      </c>
      <c r="BU102" t="s">
        <v>3342</v>
      </c>
      <c r="CV102" t="b">
        <v>1</v>
      </c>
      <c r="DR102" t="s">
        <v>3343</v>
      </c>
      <c r="EH102" t="s">
        <v>1940</v>
      </c>
      <c r="EQ102" t="s">
        <v>1941</v>
      </c>
      <c r="EW102" t="b">
        <v>1</v>
      </c>
      <c r="FA102" t="s">
        <v>1333</v>
      </c>
      <c r="FB102" t="s">
        <v>1332</v>
      </c>
      <c r="FQ102" t="s">
        <v>1942</v>
      </c>
      <c r="FY102">
        <v>0</v>
      </c>
      <c r="HK102" t="s">
        <v>23</v>
      </c>
      <c r="HO102" t="s">
        <v>233</v>
      </c>
      <c r="HP102" t="s">
        <v>2254</v>
      </c>
      <c r="HY102" t="s">
        <v>1943</v>
      </c>
      <c r="IE102" t="b">
        <v>0</v>
      </c>
      <c r="LL102" t="s">
        <v>1332</v>
      </c>
      <c r="NO102" t="s">
        <v>77</v>
      </c>
      <c r="OT102" t="s">
        <v>2625</v>
      </c>
      <c r="RL102" t="s">
        <v>1945</v>
      </c>
      <c r="SO102">
        <v>1</v>
      </c>
      <c r="SR102" t="s">
        <v>1946</v>
      </c>
      <c r="TE102" t="s">
        <v>1947</v>
      </c>
      <c r="UI102" t="s">
        <v>1332</v>
      </c>
      <c r="WI102" t="s">
        <v>1332</v>
      </c>
      <c r="AAQ102" t="s">
        <v>639</v>
      </c>
      <c r="AAZ102" t="s">
        <v>2196</v>
      </c>
      <c r="ABA102" t="s">
        <v>3344</v>
      </c>
      <c r="ABC102" t="s">
        <v>3345</v>
      </c>
      <c r="ABF102" t="s">
        <v>1951</v>
      </c>
      <c r="ABH102" t="s">
        <v>1930</v>
      </c>
      <c r="ACD102" t="s">
        <v>1953</v>
      </c>
      <c r="ADD102" t="s">
        <v>1953</v>
      </c>
      <c r="ADE102" t="s">
        <v>1953</v>
      </c>
      <c r="ADK102" t="s">
        <v>1954</v>
      </c>
      <c r="AEU102" t="s">
        <v>1987</v>
      </c>
      <c r="AEV102" t="s">
        <v>2016</v>
      </c>
      <c r="AFB102" t="s">
        <v>1990</v>
      </c>
      <c r="AFC102" t="s">
        <v>2019</v>
      </c>
      <c r="AGL102">
        <v>4</v>
      </c>
      <c r="AGP102" s="2">
        <v>45789</v>
      </c>
      <c r="AGZ102" t="s">
        <v>1332</v>
      </c>
      <c r="AHF102" t="s">
        <v>2221</v>
      </c>
      <c r="AIJ102" t="s">
        <v>2072</v>
      </c>
      <c r="AIR102" t="s">
        <v>1959</v>
      </c>
      <c r="AKM102" s="49">
        <v>45789.525185497689</v>
      </c>
      <c r="AKN102" t="s">
        <v>3346</v>
      </c>
      <c r="AKO102" t="s">
        <v>1961</v>
      </c>
      <c r="AKQ102" t="s">
        <v>3347</v>
      </c>
      <c r="AKR102" t="s">
        <v>3348</v>
      </c>
      <c r="AKS102" t="s">
        <v>3349</v>
      </c>
      <c r="AKT102" t="s">
        <v>3350</v>
      </c>
      <c r="AKU102" t="s">
        <v>3351</v>
      </c>
      <c r="ALS102" t="s">
        <v>1931</v>
      </c>
      <c r="ALT102" s="2">
        <v>45789.38958333333</v>
      </c>
    </row>
    <row r="103" spans="1:1008" x14ac:dyDescent="0.35">
      <c r="A103" t="s">
        <v>3352</v>
      </c>
      <c r="B103" t="s">
        <v>626</v>
      </c>
      <c r="C103">
        <v>263807</v>
      </c>
      <c r="D103" t="s">
        <v>1923</v>
      </c>
      <c r="E103" t="s">
        <v>1924</v>
      </c>
      <c r="F103" t="s">
        <v>1925</v>
      </c>
      <c r="G103" s="2">
        <v>45789</v>
      </c>
      <c r="H103" t="s">
        <v>1926</v>
      </c>
      <c r="I103" t="s">
        <v>1927</v>
      </c>
      <c r="J103" t="s">
        <v>1928</v>
      </c>
      <c r="K103" t="s">
        <v>1929</v>
      </c>
      <c r="N103" t="s">
        <v>1930</v>
      </c>
      <c r="O103" t="s">
        <v>1931</v>
      </c>
      <c r="P103" t="s">
        <v>1932</v>
      </c>
      <c r="Q103" t="s">
        <v>1933</v>
      </c>
      <c r="R103" t="s">
        <v>1932</v>
      </c>
      <c r="S103" t="s">
        <v>1933</v>
      </c>
      <c r="T103" t="s">
        <v>1932</v>
      </c>
      <c r="U103" t="s">
        <v>1933</v>
      </c>
      <c r="V103" s="2">
        <v>45778.729861111111</v>
      </c>
      <c r="W103" s="2">
        <v>45819.464583333334</v>
      </c>
      <c r="Y103" s="2">
        <v>45790.709027777775</v>
      </c>
      <c r="AE103" t="s">
        <v>1934</v>
      </c>
      <c r="AG103" t="s">
        <v>3353</v>
      </c>
      <c r="AI103" t="s">
        <v>1932</v>
      </c>
      <c r="AQ103" t="s">
        <v>1933</v>
      </c>
      <c r="BF103" t="s">
        <v>1938</v>
      </c>
      <c r="CV103" t="b">
        <v>1</v>
      </c>
      <c r="DR103" t="s">
        <v>3354</v>
      </c>
      <c r="EH103" t="s">
        <v>1940</v>
      </c>
      <c r="EQ103" t="s">
        <v>1941</v>
      </c>
      <c r="EW103" t="b">
        <v>1</v>
      </c>
      <c r="FA103" t="s">
        <v>1333</v>
      </c>
      <c r="FB103" t="s">
        <v>1332</v>
      </c>
      <c r="FQ103" t="s">
        <v>1942</v>
      </c>
      <c r="FY103">
        <v>0</v>
      </c>
      <c r="HK103" t="s">
        <v>150</v>
      </c>
      <c r="HO103" t="s">
        <v>13</v>
      </c>
      <c r="HY103" t="s">
        <v>1943</v>
      </c>
      <c r="IE103" t="b">
        <v>0</v>
      </c>
      <c r="LL103" t="s">
        <v>1332</v>
      </c>
      <c r="NO103" t="s">
        <v>77</v>
      </c>
      <c r="RL103" t="s">
        <v>1945</v>
      </c>
      <c r="SO103">
        <v>1</v>
      </c>
      <c r="SR103" t="s">
        <v>1946</v>
      </c>
      <c r="TE103" t="s">
        <v>1947</v>
      </c>
      <c r="UI103" t="s">
        <v>1332</v>
      </c>
      <c r="WI103" t="s">
        <v>1332</v>
      </c>
      <c r="AAQ103" t="s">
        <v>624</v>
      </c>
      <c r="AAZ103" t="s">
        <v>1948</v>
      </c>
      <c r="ABA103" t="s">
        <v>3355</v>
      </c>
      <c r="ABC103" t="s">
        <v>3356</v>
      </c>
      <c r="ABF103" t="s">
        <v>1951</v>
      </c>
      <c r="ABH103" t="s">
        <v>1952</v>
      </c>
      <c r="ACD103" t="s">
        <v>1953</v>
      </c>
      <c r="ADD103" t="s">
        <v>1953</v>
      </c>
      <c r="ADE103" t="s">
        <v>1953</v>
      </c>
      <c r="ADK103" t="s">
        <v>1954</v>
      </c>
      <c r="AEU103" t="s">
        <v>2131</v>
      </c>
      <c r="AFB103" t="s">
        <v>2133</v>
      </c>
      <c r="AGL103">
        <v>0</v>
      </c>
      <c r="AGP103" s="2">
        <v>45789</v>
      </c>
      <c r="AGZ103" t="s">
        <v>1332</v>
      </c>
      <c r="AIR103" t="s">
        <v>1959</v>
      </c>
      <c r="AKN103" t="s">
        <v>3357</v>
      </c>
      <c r="AKO103" t="s">
        <v>1961</v>
      </c>
      <c r="ALS103" t="s">
        <v>1931</v>
      </c>
      <c r="ALT103" s="2">
        <v>45790.709027777775</v>
      </c>
    </row>
    <row r="104" spans="1:1008" x14ac:dyDescent="0.35">
      <c r="A104" t="s">
        <v>3358</v>
      </c>
      <c r="B104" t="s">
        <v>644</v>
      </c>
      <c r="C104">
        <v>264140</v>
      </c>
      <c r="D104" t="s">
        <v>1923</v>
      </c>
      <c r="E104" t="s">
        <v>1924</v>
      </c>
      <c r="F104" t="s">
        <v>1925</v>
      </c>
      <c r="G104" s="2">
        <v>45783</v>
      </c>
      <c r="H104" t="s">
        <v>1926</v>
      </c>
      <c r="I104" t="s">
        <v>1927</v>
      </c>
      <c r="J104" t="s">
        <v>1928</v>
      </c>
      <c r="K104" t="s">
        <v>1929</v>
      </c>
      <c r="N104" t="s">
        <v>2532</v>
      </c>
      <c r="O104" t="s">
        <v>1931</v>
      </c>
      <c r="P104" t="s">
        <v>1987</v>
      </c>
      <c r="Q104" t="s">
        <v>1990</v>
      </c>
      <c r="R104" t="s">
        <v>2435</v>
      </c>
      <c r="S104" t="s">
        <v>2436</v>
      </c>
      <c r="T104" t="s">
        <v>2435</v>
      </c>
      <c r="U104" t="s">
        <v>2436</v>
      </c>
      <c r="V104" s="2">
        <v>45779.508333333331</v>
      </c>
      <c r="W104" s="2">
        <v>45819.43472222222</v>
      </c>
      <c r="Y104" s="2">
        <v>45783.570138888892</v>
      </c>
      <c r="AE104" t="s">
        <v>2382</v>
      </c>
      <c r="AI104" t="s">
        <v>2435</v>
      </c>
      <c r="AQ104" t="s">
        <v>2436</v>
      </c>
      <c r="BF104" t="s">
        <v>1938</v>
      </c>
      <c r="BR104" t="s">
        <v>3359</v>
      </c>
      <c r="BS104" t="s">
        <v>3360</v>
      </c>
      <c r="BT104" t="s">
        <v>3361</v>
      </c>
      <c r="CV104" t="b">
        <v>1</v>
      </c>
      <c r="DR104" t="s">
        <v>3362</v>
      </c>
      <c r="EH104" t="s">
        <v>1940</v>
      </c>
      <c r="EQ104" t="s">
        <v>1941</v>
      </c>
      <c r="EW104" t="b">
        <v>1</v>
      </c>
      <c r="FA104" t="s">
        <v>1333</v>
      </c>
      <c r="FB104" t="s">
        <v>1332</v>
      </c>
      <c r="FQ104" t="s">
        <v>1942</v>
      </c>
      <c r="FY104">
        <v>0</v>
      </c>
      <c r="HK104" t="s">
        <v>49</v>
      </c>
      <c r="HO104" t="s">
        <v>79</v>
      </c>
      <c r="HY104" t="s">
        <v>1943</v>
      </c>
      <c r="IE104" t="b">
        <v>0</v>
      </c>
      <c r="LL104" t="s">
        <v>1332</v>
      </c>
      <c r="NO104" t="s">
        <v>77</v>
      </c>
      <c r="RL104" t="s">
        <v>1945</v>
      </c>
      <c r="SO104">
        <v>1</v>
      </c>
      <c r="SR104" t="s">
        <v>1946</v>
      </c>
      <c r="TE104" t="s">
        <v>1947</v>
      </c>
      <c r="UI104" t="s">
        <v>1332</v>
      </c>
      <c r="WI104" t="s">
        <v>1332</v>
      </c>
      <c r="AAQ104" t="s">
        <v>642</v>
      </c>
      <c r="AAZ104" t="s">
        <v>1968</v>
      </c>
      <c r="ABA104" t="s">
        <v>3363</v>
      </c>
      <c r="ABC104" t="s">
        <v>3364</v>
      </c>
      <c r="ABF104" t="s">
        <v>1951</v>
      </c>
      <c r="ABH104" t="s">
        <v>1986</v>
      </c>
      <c r="ACD104" t="s">
        <v>1953</v>
      </c>
      <c r="ADD104" t="s">
        <v>1953</v>
      </c>
      <c r="ADE104" t="s">
        <v>1953</v>
      </c>
      <c r="ADK104" t="s">
        <v>1954</v>
      </c>
      <c r="AEU104" t="s">
        <v>2435</v>
      </c>
      <c r="AFB104" t="s">
        <v>2436</v>
      </c>
      <c r="AGL104">
        <v>3</v>
      </c>
      <c r="AGZ104" t="s">
        <v>1332</v>
      </c>
      <c r="AIR104" t="s">
        <v>1959</v>
      </c>
      <c r="AKN104" t="s">
        <v>3365</v>
      </c>
      <c r="AKO104" t="s">
        <v>1961</v>
      </c>
      <c r="AKQ104" t="s">
        <v>3366</v>
      </c>
      <c r="ALS104" t="s">
        <v>1931</v>
      </c>
      <c r="ALT104" s="2">
        <v>45783.570138888892</v>
      </c>
    </row>
    <row r="105" spans="1:1008" x14ac:dyDescent="0.35">
      <c r="A105" t="s">
        <v>3367</v>
      </c>
      <c r="B105" t="s">
        <v>649</v>
      </c>
      <c r="C105">
        <v>152404</v>
      </c>
      <c r="D105" t="s">
        <v>1923</v>
      </c>
      <c r="E105" t="s">
        <v>1924</v>
      </c>
      <c r="F105" t="s">
        <v>1925</v>
      </c>
      <c r="G105" s="2">
        <v>45782</v>
      </c>
      <c r="H105" t="s">
        <v>1926</v>
      </c>
      <c r="I105" t="s">
        <v>1927</v>
      </c>
      <c r="J105" t="s">
        <v>1928</v>
      </c>
      <c r="K105" t="s">
        <v>1929</v>
      </c>
      <c r="N105" t="s">
        <v>1930</v>
      </c>
      <c r="O105" t="s">
        <v>1931</v>
      </c>
      <c r="P105" t="s">
        <v>1989</v>
      </c>
      <c r="Q105" t="s">
        <v>1992</v>
      </c>
      <c r="R105" t="s">
        <v>1989</v>
      </c>
      <c r="S105" t="s">
        <v>1992</v>
      </c>
      <c r="T105" t="s">
        <v>1989</v>
      </c>
      <c r="U105" t="s">
        <v>1992</v>
      </c>
      <c r="V105" s="2">
        <v>45230.455555555556</v>
      </c>
      <c r="W105" s="2">
        <v>45783.308333333334</v>
      </c>
      <c r="Y105" s="2">
        <v>45783.308333333334</v>
      </c>
      <c r="AE105" t="s">
        <v>2001</v>
      </c>
      <c r="AG105" t="s">
        <v>3368</v>
      </c>
      <c r="AI105" t="s">
        <v>2047</v>
      </c>
      <c r="AJ105" t="s">
        <v>1987</v>
      </c>
      <c r="AK105" t="s">
        <v>1988</v>
      </c>
      <c r="AL105" t="s">
        <v>2007</v>
      </c>
      <c r="AM105" t="s">
        <v>1936</v>
      </c>
      <c r="AN105" t="s">
        <v>1989</v>
      </c>
      <c r="AQ105" t="s">
        <v>2048</v>
      </c>
      <c r="AR105" t="s">
        <v>1990</v>
      </c>
      <c r="AS105" t="s">
        <v>1991</v>
      </c>
      <c r="AT105" t="s">
        <v>2008</v>
      </c>
      <c r="AU105" t="s">
        <v>1937</v>
      </c>
      <c r="AV105" t="s">
        <v>1992</v>
      </c>
      <c r="BF105" t="s">
        <v>1938</v>
      </c>
      <c r="BR105" t="s">
        <v>3369</v>
      </c>
      <c r="BS105" t="s">
        <v>3370</v>
      </c>
      <c r="BT105" t="s">
        <v>3371</v>
      </c>
      <c r="BU105" t="s">
        <v>3372</v>
      </c>
      <c r="DR105" t="s">
        <v>3373</v>
      </c>
      <c r="EH105" t="s">
        <v>1940</v>
      </c>
      <c r="EQ105" t="s">
        <v>1941</v>
      </c>
      <c r="FA105" t="s">
        <v>1333</v>
      </c>
      <c r="FB105" t="s">
        <v>1332</v>
      </c>
      <c r="FQ105" t="s">
        <v>1942</v>
      </c>
      <c r="FY105">
        <v>0</v>
      </c>
      <c r="HK105" t="s">
        <v>82</v>
      </c>
      <c r="HO105" t="s">
        <v>206</v>
      </c>
      <c r="HP105" t="s">
        <v>2561</v>
      </c>
      <c r="HY105" t="s">
        <v>1943</v>
      </c>
      <c r="IE105" t="b">
        <v>0</v>
      </c>
      <c r="KA105" t="s">
        <v>2605</v>
      </c>
      <c r="KB105" t="s">
        <v>2065</v>
      </c>
      <c r="KC105" t="s">
        <v>2066</v>
      </c>
      <c r="LL105" t="s">
        <v>1332</v>
      </c>
      <c r="NL105" s="2">
        <v>45723</v>
      </c>
      <c r="RL105" t="s">
        <v>1945</v>
      </c>
      <c r="SR105" t="s">
        <v>1946</v>
      </c>
      <c r="TE105" t="s">
        <v>1947</v>
      </c>
      <c r="UI105" t="s">
        <v>1332</v>
      </c>
      <c r="WI105" t="s">
        <v>1332</v>
      </c>
      <c r="AAQ105" t="s">
        <v>3374</v>
      </c>
      <c r="AAZ105" t="s">
        <v>1968</v>
      </c>
      <c r="ABA105" t="s">
        <v>3375</v>
      </c>
      <c r="ABC105" t="s">
        <v>3376</v>
      </c>
      <c r="ABH105" t="s">
        <v>1971</v>
      </c>
      <c r="ACD105" t="s">
        <v>1953</v>
      </c>
      <c r="ADD105" t="s">
        <v>1953</v>
      </c>
      <c r="ADE105" t="s">
        <v>1953</v>
      </c>
      <c r="ADK105" t="s">
        <v>1954</v>
      </c>
      <c r="AEU105" t="s">
        <v>1987</v>
      </c>
      <c r="AEV105" t="s">
        <v>2016</v>
      </c>
      <c r="AEW105" t="s">
        <v>1988</v>
      </c>
      <c r="AFB105" t="s">
        <v>1990</v>
      </c>
      <c r="AFC105" t="s">
        <v>2019</v>
      </c>
      <c r="AFD105" t="s">
        <v>1991</v>
      </c>
      <c r="AGL105">
        <v>4</v>
      </c>
      <c r="AGP105" s="2">
        <v>45782</v>
      </c>
      <c r="AGZ105" t="s">
        <v>1332</v>
      </c>
      <c r="AIJ105" t="s">
        <v>2072</v>
      </c>
      <c r="AIR105" t="s">
        <v>1959</v>
      </c>
      <c r="AKM105" s="49">
        <v>45693.567221273152</v>
      </c>
      <c r="AKN105" t="s">
        <v>3377</v>
      </c>
      <c r="AKO105" t="s">
        <v>1961</v>
      </c>
      <c r="AKQ105" t="s">
        <v>3378</v>
      </c>
      <c r="AKR105" t="s">
        <v>3379</v>
      </c>
      <c r="AKS105" t="s">
        <v>3380</v>
      </c>
      <c r="AKT105" t="s">
        <v>3381</v>
      </c>
      <c r="AKU105" t="s">
        <v>3382</v>
      </c>
      <c r="AKV105" t="s">
        <v>3383</v>
      </c>
      <c r="AKW105" t="s">
        <v>3384</v>
      </c>
      <c r="AKX105" t="s">
        <v>3385</v>
      </c>
      <c r="AKY105" t="s">
        <v>3386</v>
      </c>
      <c r="ALS105" t="s">
        <v>1931</v>
      </c>
      <c r="ALT105" s="2">
        <v>45783.308333333334</v>
      </c>
    </row>
    <row r="106" spans="1:1008" x14ac:dyDescent="0.35">
      <c r="A106" t="s">
        <v>3387</v>
      </c>
      <c r="B106" t="s">
        <v>3388</v>
      </c>
      <c r="C106">
        <v>243873</v>
      </c>
      <c r="D106" t="s">
        <v>1923</v>
      </c>
      <c r="E106" t="s">
        <v>1924</v>
      </c>
      <c r="F106" t="s">
        <v>1925</v>
      </c>
      <c r="G106" s="2">
        <v>45779</v>
      </c>
      <c r="H106" t="s">
        <v>1926</v>
      </c>
      <c r="I106" t="s">
        <v>1927</v>
      </c>
      <c r="J106" t="s">
        <v>1928</v>
      </c>
      <c r="K106" t="s">
        <v>1929</v>
      </c>
      <c r="N106" t="s">
        <v>1930</v>
      </c>
      <c r="O106" t="s">
        <v>1931</v>
      </c>
      <c r="P106" t="s">
        <v>2180</v>
      </c>
      <c r="Q106" t="s">
        <v>2181</v>
      </c>
      <c r="R106" t="s">
        <v>2180</v>
      </c>
      <c r="S106" t="s">
        <v>2181</v>
      </c>
      <c r="T106" t="s">
        <v>2180</v>
      </c>
      <c r="U106" t="s">
        <v>2181</v>
      </c>
      <c r="V106" s="2">
        <v>45694.609722222223</v>
      </c>
      <c r="W106" s="2">
        <v>45819.436111111114</v>
      </c>
      <c r="Y106" s="2">
        <v>45779.665277777778</v>
      </c>
      <c r="AE106" t="s">
        <v>2001</v>
      </c>
      <c r="AG106" t="s">
        <v>3389</v>
      </c>
      <c r="AI106" t="s">
        <v>2180</v>
      </c>
      <c r="AQ106" t="s">
        <v>2181</v>
      </c>
      <c r="BF106" t="s">
        <v>1938</v>
      </c>
      <c r="CV106" t="b">
        <v>1</v>
      </c>
      <c r="DR106" t="s">
        <v>3390</v>
      </c>
      <c r="EH106" t="s">
        <v>1940</v>
      </c>
      <c r="EQ106" t="s">
        <v>1941</v>
      </c>
      <c r="EW106" t="b">
        <v>1</v>
      </c>
      <c r="FA106" t="s">
        <v>1333</v>
      </c>
      <c r="FB106" t="s">
        <v>1332</v>
      </c>
      <c r="FQ106" t="s">
        <v>1942</v>
      </c>
      <c r="FY106">
        <v>0</v>
      </c>
      <c r="HK106" t="s">
        <v>18</v>
      </c>
      <c r="HL106" t="s">
        <v>92</v>
      </c>
      <c r="HO106" t="s">
        <v>2356</v>
      </c>
      <c r="HP106" t="s">
        <v>2023</v>
      </c>
      <c r="HY106" t="s">
        <v>1943</v>
      </c>
      <c r="IE106" t="b">
        <v>0</v>
      </c>
      <c r="LL106" t="s">
        <v>1332</v>
      </c>
      <c r="NO106" t="s">
        <v>77</v>
      </c>
      <c r="RL106" t="s">
        <v>1945</v>
      </c>
      <c r="SO106">
        <v>1</v>
      </c>
      <c r="SR106" t="s">
        <v>1946</v>
      </c>
      <c r="TE106" t="s">
        <v>1947</v>
      </c>
      <c r="UI106" t="s">
        <v>1332</v>
      </c>
      <c r="WI106" t="s">
        <v>1332</v>
      </c>
      <c r="AAQ106" t="s">
        <v>3391</v>
      </c>
      <c r="AAZ106" t="s">
        <v>2005</v>
      </c>
      <c r="ABC106" t="s">
        <v>3392</v>
      </c>
      <c r="ABF106" t="s">
        <v>1951</v>
      </c>
      <c r="ABH106" t="s">
        <v>1971</v>
      </c>
      <c r="ACD106" t="s">
        <v>1953</v>
      </c>
      <c r="ADD106" t="s">
        <v>1953</v>
      </c>
      <c r="ADE106" t="s">
        <v>1953</v>
      </c>
      <c r="ADK106" t="s">
        <v>1954</v>
      </c>
      <c r="AEU106" t="s">
        <v>3393</v>
      </c>
      <c r="AEV106" t="s">
        <v>2180</v>
      </c>
      <c r="AFB106" t="s">
        <v>3394</v>
      </c>
      <c r="AFC106" t="s">
        <v>2181</v>
      </c>
      <c r="AGL106">
        <v>0</v>
      </c>
      <c r="AGP106" s="2">
        <v>45723</v>
      </c>
      <c r="AGZ106" t="s">
        <v>1332</v>
      </c>
      <c r="AHF106" t="s">
        <v>2221</v>
      </c>
      <c r="AIJ106" t="s">
        <v>3395</v>
      </c>
      <c r="AIR106" t="s">
        <v>1959</v>
      </c>
      <c r="AKN106" t="s">
        <v>3396</v>
      </c>
      <c r="AKO106" t="s">
        <v>1961</v>
      </c>
      <c r="AKQ106" t="s">
        <v>3397</v>
      </c>
      <c r="AKR106" t="s">
        <v>3398</v>
      </c>
      <c r="AKS106" t="s">
        <v>3399</v>
      </c>
      <c r="ALS106" t="s">
        <v>1931</v>
      </c>
      <c r="ALT106" s="2">
        <v>45779.665277777778</v>
      </c>
    </row>
    <row r="107" spans="1:1008" x14ac:dyDescent="0.35">
      <c r="A107" t="s">
        <v>3400</v>
      </c>
      <c r="B107" t="s">
        <v>654</v>
      </c>
      <c r="C107">
        <v>263779</v>
      </c>
      <c r="D107" t="s">
        <v>1923</v>
      </c>
      <c r="E107" t="s">
        <v>1924</v>
      </c>
      <c r="F107" t="s">
        <v>1925</v>
      </c>
      <c r="G107" s="2">
        <v>45778</v>
      </c>
      <c r="H107" t="s">
        <v>1926</v>
      </c>
      <c r="I107" t="s">
        <v>1927</v>
      </c>
      <c r="J107" t="s">
        <v>1928</v>
      </c>
      <c r="K107" t="s">
        <v>1929</v>
      </c>
      <c r="N107" t="s">
        <v>1930</v>
      </c>
      <c r="O107" t="s">
        <v>1931</v>
      </c>
      <c r="P107" t="s">
        <v>2015</v>
      </c>
      <c r="Q107" t="s">
        <v>2018</v>
      </c>
      <c r="R107" t="s">
        <v>2015</v>
      </c>
      <c r="S107" t="s">
        <v>2018</v>
      </c>
      <c r="T107" t="s">
        <v>2015</v>
      </c>
      <c r="U107" t="s">
        <v>2018</v>
      </c>
      <c r="V107" s="2">
        <v>45778.618055555555</v>
      </c>
      <c r="W107" s="2">
        <v>45824.720833333333</v>
      </c>
      <c r="Y107" s="2">
        <v>45778.686111111114</v>
      </c>
      <c r="AI107" t="s">
        <v>2015</v>
      </c>
      <c r="AQ107" t="s">
        <v>2018</v>
      </c>
      <c r="BF107" t="s">
        <v>1938</v>
      </c>
      <c r="BR107" t="s">
        <v>3401</v>
      </c>
      <c r="BS107" t="s">
        <v>3402</v>
      </c>
      <c r="CV107" t="b">
        <v>1</v>
      </c>
      <c r="DR107" t="s">
        <v>3403</v>
      </c>
      <c r="EH107" t="s">
        <v>1940</v>
      </c>
      <c r="EQ107" t="s">
        <v>1941</v>
      </c>
      <c r="EW107" t="b">
        <v>1</v>
      </c>
      <c r="FA107" t="s">
        <v>1333</v>
      </c>
      <c r="FB107" t="s">
        <v>1332</v>
      </c>
      <c r="FQ107" t="s">
        <v>1942</v>
      </c>
      <c r="FY107">
        <v>0</v>
      </c>
      <c r="HK107" t="s">
        <v>77</v>
      </c>
      <c r="HO107" t="s">
        <v>233</v>
      </c>
      <c r="HY107" t="s">
        <v>1943</v>
      </c>
      <c r="IE107" t="b">
        <v>0</v>
      </c>
      <c r="LL107" t="s">
        <v>1332</v>
      </c>
      <c r="NO107" t="s">
        <v>77</v>
      </c>
      <c r="RL107" t="s">
        <v>1945</v>
      </c>
      <c r="SO107">
        <v>1</v>
      </c>
      <c r="SR107" t="s">
        <v>1946</v>
      </c>
      <c r="TE107" t="s">
        <v>1947</v>
      </c>
      <c r="UI107" t="s">
        <v>1332</v>
      </c>
      <c r="WI107" t="s">
        <v>1332</v>
      </c>
      <c r="AAZ107" t="s">
        <v>2196</v>
      </c>
      <c r="ABA107" t="s">
        <v>3404</v>
      </c>
      <c r="ABC107" t="s">
        <v>3405</v>
      </c>
      <c r="ABF107" t="s">
        <v>1951</v>
      </c>
      <c r="ABH107" t="s">
        <v>1952</v>
      </c>
      <c r="ACD107" t="s">
        <v>1953</v>
      </c>
      <c r="ADD107" t="s">
        <v>1953</v>
      </c>
      <c r="ADE107" t="s">
        <v>1953</v>
      </c>
      <c r="ADK107" t="s">
        <v>1954</v>
      </c>
      <c r="AEU107" t="s">
        <v>1987</v>
      </c>
      <c r="AFB107" t="s">
        <v>1990</v>
      </c>
      <c r="AGL107">
        <v>2</v>
      </c>
      <c r="AGP107" s="2">
        <v>45779</v>
      </c>
      <c r="AGZ107" t="s">
        <v>1332</v>
      </c>
      <c r="AIH107" t="s">
        <v>3185</v>
      </c>
      <c r="AIK107" t="s">
        <v>1930</v>
      </c>
      <c r="AIR107" t="s">
        <v>1959</v>
      </c>
      <c r="AKN107" t="s">
        <v>3406</v>
      </c>
      <c r="AKO107" t="s">
        <v>1961</v>
      </c>
      <c r="AKQ107" t="s">
        <v>3407</v>
      </c>
      <c r="ALS107" t="s">
        <v>1931</v>
      </c>
      <c r="ALT107" s="2">
        <v>45778.686111111114</v>
      </c>
    </row>
    <row r="108" spans="1:1008" x14ac:dyDescent="0.35">
      <c r="A108" t="s">
        <v>3408</v>
      </c>
      <c r="B108" t="s">
        <v>677</v>
      </c>
      <c r="C108">
        <v>167517</v>
      </c>
      <c r="D108" t="s">
        <v>1923</v>
      </c>
      <c r="E108" t="s">
        <v>1924</v>
      </c>
      <c r="F108" t="s">
        <v>1925</v>
      </c>
      <c r="G108" s="2">
        <v>45776</v>
      </c>
      <c r="H108" t="s">
        <v>1926</v>
      </c>
      <c r="I108" t="s">
        <v>1927</v>
      </c>
      <c r="J108" t="s">
        <v>1928</v>
      </c>
      <c r="K108" t="s">
        <v>1929</v>
      </c>
      <c r="N108" t="s">
        <v>1930</v>
      </c>
      <c r="O108" t="s">
        <v>1931</v>
      </c>
      <c r="P108" t="s">
        <v>2015</v>
      </c>
      <c r="Q108" t="s">
        <v>2018</v>
      </c>
      <c r="R108" t="s">
        <v>3001</v>
      </c>
      <c r="S108" t="s">
        <v>3002</v>
      </c>
      <c r="T108" t="s">
        <v>3001</v>
      </c>
      <c r="U108" t="s">
        <v>3002</v>
      </c>
      <c r="V108" s="2">
        <v>45329.349305555559</v>
      </c>
      <c r="W108" s="2">
        <v>45996.688888888886</v>
      </c>
      <c r="Y108" s="2">
        <v>45776.347222222219</v>
      </c>
      <c r="Z108" t="s">
        <v>3409</v>
      </c>
      <c r="AA108" t="s">
        <v>3410</v>
      </c>
      <c r="AB108" t="s">
        <v>3411</v>
      </c>
      <c r="AE108" t="s">
        <v>2382</v>
      </c>
      <c r="AG108" t="s">
        <v>3412</v>
      </c>
      <c r="AI108" t="s">
        <v>2047</v>
      </c>
      <c r="AJ108" t="s">
        <v>1987</v>
      </c>
      <c r="AK108" t="s">
        <v>2016</v>
      </c>
      <c r="AL108" t="s">
        <v>3001</v>
      </c>
      <c r="AQ108" t="s">
        <v>2048</v>
      </c>
      <c r="AR108" t="s">
        <v>1990</v>
      </c>
      <c r="AS108" t="s">
        <v>2019</v>
      </c>
      <c r="AT108" t="s">
        <v>3002</v>
      </c>
      <c r="BF108" t="s">
        <v>1938</v>
      </c>
      <c r="BR108" t="s">
        <v>3413</v>
      </c>
      <c r="BS108" t="s">
        <v>3414</v>
      </c>
      <c r="BT108" t="s">
        <v>3415</v>
      </c>
      <c r="BU108" t="s">
        <v>3416</v>
      </c>
      <c r="DR108" t="s">
        <v>3417</v>
      </c>
      <c r="EH108" t="s">
        <v>1940</v>
      </c>
      <c r="EQ108" t="s">
        <v>1941</v>
      </c>
      <c r="FA108" t="s">
        <v>1333</v>
      </c>
      <c r="FB108" t="s">
        <v>1332</v>
      </c>
      <c r="FQ108" t="s">
        <v>1942</v>
      </c>
      <c r="FY108">
        <v>0</v>
      </c>
      <c r="HK108" t="s">
        <v>42</v>
      </c>
      <c r="HO108" t="s">
        <v>2253</v>
      </c>
      <c r="HP108" t="s">
        <v>2652</v>
      </c>
      <c r="HY108" t="s">
        <v>1943</v>
      </c>
      <c r="IE108" t="b">
        <v>0</v>
      </c>
      <c r="JX108" t="s">
        <v>3418</v>
      </c>
      <c r="LL108" t="s">
        <v>1332</v>
      </c>
      <c r="NO108" t="s">
        <v>77</v>
      </c>
      <c r="RL108" t="s">
        <v>1945</v>
      </c>
      <c r="SO108">
        <v>1</v>
      </c>
      <c r="SR108" t="s">
        <v>1946</v>
      </c>
      <c r="TE108" t="s">
        <v>1947</v>
      </c>
      <c r="UI108" t="s">
        <v>1333</v>
      </c>
      <c r="WI108" t="s">
        <v>1332</v>
      </c>
      <c r="AAZ108" t="s">
        <v>2196</v>
      </c>
      <c r="ABA108" t="s">
        <v>3419</v>
      </c>
      <c r="ABC108" t="s">
        <v>3420</v>
      </c>
      <c r="ABF108" t="s">
        <v>1951</v>
      </c>
      <c r="ABH108" t="s">
        <v>1952</v>
      </c>
      <c r="ACD108" t="s">
        <v>1953</v>
      </c>
      <c r="ADD108" t="s">
        <v>1953</v>
      </c>
      <c r="ADE108" t="s">
        <v>1953</v>
      </c>
      <c r="ADK108" t="s">
        <v>1954</v>
      </c>
      <c r="AEU108" t="s">
        <v>2047</v>
      </c>
      <c r="AEV108" t="s">
        <v>1987</v>
      </c>
      <c r="AEW108" t="s">
        <v>2016</v>
      </c>
      <c r="AFB108" t="s">
        <v>2048</v>
      </c>
      <c r="AFC108" t="s">
        <v>1990</v>
      </c>
      <c r="AFD108" t="s">
        <v>2019</v>
      </c>
      <c r="AGL108">
        <v>4</v>
      </c>
      <c r="AGP108" s="2">
        <v>45777</v>
      </c>
      <c r="AGZ108" t="s">
        <v>1332</v>
      </c>
      <c r="AHF108" t="s">
        <v>77</v>
      </c>
      <c r="AIJ108" t="s">
        <v>2072</v>
      </c>
      <c r="AIR108" t="s">
        <v>1959</v>
      </c>
      <c r="AKM108" s="49">
        <v>45775.615137118053</v>
      </c>
      <c r="AKN108" t="s">
        <v>3421</v>
      </c>
      <c r="AKO108" t="s">
        <v>1961</v>
      </c>
      <c r="AKQ108" t="s">
        <v>3422</v>
      </c>
      <c r="AKR108" t="s">
        <v>3423</v>
      </c>
      <c r="AKS108" t="s">
        <v>3424</v>
      </c>
      <c r="AKT108" t="s">
        <v>3425</v>
      </c>
      <c r="ALS108" t="s">
        <v>1931</v>
      </c>
      <c r="ALT108" s="2">
        <v>45776.347222222219</v>
      </c>
    </row>
    <row r="109" spans="1:1008" x14ac:dyDescent="0.35">
      <c r="A109" t="s">
        <v>3426</v>
      </c>
      <c r="B109" t="s">
        <v>686</v>
      </c>
      <c r="C109">
        <v>243268</v>
      </c>
      <c r="D109" t="s">
        <v>1923</v>
      </c>
      <c r="E109" t="s">
        <v>1924</v>
      </c>
      <c r="F109" t="s">
        <v>1925</v>
      </c>
      <c r="G109" s="2">
        <v>45775</v>
      </c>
      <c r="H109" t="s">
        <v>1926</v>
      </c>
      <c r="I109" t="s">
        <v>1927</v>
      </c>
      <c r="J109" t="s">
        <v>1928</v>
      </c>
      <c r="K109" t="s">
        <v>1929</v>
      </c>
      <c r="N109" t="s">
        <v>1930</v>
      </c>
      <c r="O109" t="s">
        <v>1931</v>
      </c>
      <c r="P109" t="s">
        <v>2015</v>
      </c>
      <c r="Q109" t="s">
        <v>2018</v>
      </c>
      <c r="R109" t="s">
        <v>2015</v>
      </c>
      <c r="S109" t="s">
        <v>2018</v>
      </c>
      <c r="T109" t="s">
        <v>2015</v>
      </c>
      <c r="U109" t="s">
        <v>2018</v>
      </c>
      <c r="V109" s="2">
        <v>45692.870833333334</v>
      </c>
      <c r="W109" s="2">
        <v>45894.418055555558</v>
      </c>
      <c r="Y109" s="2">
        <v>45775.643055555556</v>
      </c>
      <c r="Z109" t="s">
        <v>3427</v>
      </c>
      <c r="AA109" t="s">
        <v>3428</v>
      </c>
      <c r="AB109" t="s">
        <v>3429</v>
      </c>
      <c r="AG109" t="s">
        <v>3430</v>
      </c>
      <c r="AI109" t="s">
        <v>2015</v>
      </c>
      <c r="AJ109" t="s">
        <v>2047</v>
      </c>
      <c r="AK109" t="s">
        <v>1987</v>
      </c>
      <c r="AQ109" t="s">
        <v>2018</v>
      </c>
      <c r="AR109" t="s">
        <v>2048</v>
      </c>
      <c r="AS109" t="s">
        <v>1990</v>
      </c>
      <c r="BF109" t="s">
        <v>1938</v>
      </c>
      <c r="BR109" t="s">
        <v>3431</v>
      </c>
      <c r="BS109" t="s">
        <v>3432</v>
      </c>
      <c r="BT109" t="s">
        <v>3433</v>
      </c>
      <c r="BU109" t="s">
        <v>3434</v>
      </c>
      <c r="CV109" t="b">
        <v>1</v>
      </c>
      <c r="DR109" t="s">
        <v>3435</v>
      </c>
      <c r="EH109" t="s">
        <v>1940</v>
      </c>
      <c r="EQ109" t="s">
        <v>1941</v>
      </c>
      <c r="EW109" t="b">
        <v>1</v>
      </c>
      <c r="FA109" t="s">
        <v>1333</v>
      </c>
      <c r="FB109" t="s">
        <v>1332</v>
      </c>
      <c r="FQ109" t="s">
        <v>1942</v>
      </c>
      <c r="FY109">
        <v>0</v>
      </c>
      <c r="HK109" t="s">
        <v>23</v>
      </c>
      <c r="HO109" t="s">
        <v>233</v>
      </c>
      <c r="HP109" t="s">
        <v>2254</v>
      </c>
      <c r="HY109" t="s">
        <v>1943</v>
      </c>
      <c r="IE109" t="b">
        <v>0</v>
      </c>
      <c r="JX109" t="s">
        <v>3436</v>
      </c>
      <c r="LL109" t="s">
        <v>1332</v>
      </c>
      <c r="NO109" t="s">
        <v>77</v>
      </c>
      <c r="RL109" t="s">
        <v>1945</v>
      </c>
      <c r="SO109">
        <v>1</v>
      </c>
      <c r="SR109" t="s">
        <v>1946</v>
      </c>
      <c r="TE109" t="s">
        <v>1947</v>
      </c>
      <c r="UI109" t="s">
        <v>1332</v>
      </c>
      <c r="WI109" t="s">
        <v>1332</v>
      </c>
      <c r="AAZ109" t="s">
        <v>2196</v>
      </c>
      <c r="ABA109" t="s">
        <v>3437</v>
      </c>
      <c r="ABC109" t="s">
        <v>3438</v>
      </c>
      <c r="ABF109" t="s">
        <v>1951</v>
      </c>
      <c r="ABH109" t="s">
        <v>1952</v>
      </c>
      <c r="ACD109" t="s">
        <v>1953</v>
      </c>
      <c r="ADD109" t="s">
        <v>1953</v>
      </c>
      <c r="ADE109" t="s">
        <v>1953</v>
      </c>
      <c r="ADK109" t="s">
        <v>1954</v>
      </c>
      <c r="AEU109" t="s">
        <v>1987</v>
      </c>
      <c r="AEV109" t="s">
        <v>2016</v>
      </c>
      <c r="AFB109" t="s">
        <v>1990</v>
      </c>
      <c r="AFC109" t="s">
        <v>2019</v>
      </c>
      <c r="AGL109">
        <v>4</v>
      </c>
      <c r="AGP109" s="2">
        <v>45773</v>
      </c>
      <c r="AGZ109" t="s">
        <v>1332</v>
      </c>
      <c r="AHF109" t="s">
        <v>77</v>
      </c>
      <c r="AIJ109" t="s">
        <v>2072</v>
      </c>
      <c r="AIR109" t="s">
        <v>1959</v>
      </c>
      <c r="AKM109" s="49">
        <v>45775.80983953704</v>
      </c>
      <c r="AKN109" t="s">
        <v>3439</v>
      </c>
      <c r="AKO109" t="s">
        <v>1961</v>
      </c>
      <c r="AKQ109" t="s">
        <v>3440</v>
      </c>
      <c r="AKR109" t="s">
        <v>3441</v>
      </c>
      <c r="AKS109" t="s">
        <v>3442</v>
      </c>
      <c r="ALS109" t="s">
        <v>1931</v>
      </c>
      <c r="ALT109" s="2">
        <v>45775.643055555556</v>
      </c>
    </row>
    <row r="110" spans="1:1008" x14ac:dyDescent="0.35">
      <c r="A110" t="s">
        <v>3443</v>
      </c>
      <c r="B110" t="s">
        <v>689</v>
      </c>
      <c r="C110">
        <v>249420</v>
      </c>
      <c r="D110" t="s">
        <v>1923</v>
      </c>
      <c r="E110" t="s">
        <v>1924</v>
      </c>
      <c r="F110" t="s">
        <v>1925</v>
      </c>
      <c r="G110" s="2">
        <v>45772</v>
      </c>
      <c r="H110" t="s">
        <v>1926</v>
      </c>
      <c r="I110" t="s">
        <v>1927</v>
      </c>
      <c r="J110" t="s">
        <v>1928</v>
      </c>
      <c r="K110" t="s">
        <v>1929</v>
      </c>
      <c r="N110" t="s">
        <v>1930</v>
      </c>
      <c r="O110" t="s">
        <v>1931</v>
      </c>
      <c r="P110" t="s">
        <v>2015</v>
      </c>
      <c r="Q110" t="s">
        <v>2018</v>
      </c>
      <c r="R110" t="s">
        <v>2015</v>
      </c>
      <c r="S110" t="s">
        <v>2018</v>
      </c>
      <c r="T110" t="s">
        <v>2015</v>
      </c>
      <c r="U110" t="s">
        <v>2018</v>
      </c>
      <c r="V110" s="2">
        <v>45719.717361111114</v>
      </c>
      <c r="W110" s="2">
        <v>45772.618055555555</v>
      </c>
      <c r="Y110" s="2">
        <v>45772.618055555555</v>
      </c>
      <c r="Z110" t="s">
        <v>3444</v>
      </c>
      <c r="AA110" t="s">
        <v>3445</v>
      </c>
      <c r="AB110" t="s">
        <v>3446</v>
      </c>
      <c r="AG110" t="s">
        <v>3447</v>
      </c>
      <c r="AI110" t="s">
        <v>2015</v>
      </c>
      <c r="AQ110" t="s">
        <v>2018</v>
      </c>
      <c r="BF110" t="s">
        <v>1938</v>
      </c>
      <c r="BR110" t="s">
        <v>3448</v>
      </c>
      <c r="BS110" t="s">
        <v>3449</v>
      </c>
      <c r="CV110" t="b">
        <v>1</v>
      </c>
      <c r="DR110" t="s">
        <v>3450</v>
      </c>
      <c r="EH110" t="s">
        <v>1940</v>
      </c>
      <c r="EQ110" t="s">
        <v>1941</v>
      </c>
      <c r="EW110" t="b">
        <v>1</v>
      </c>
      <c r="FA110" t="s">
        <v>1333</v>
      </c>
      <c r="FB110" t="s">
        <v>1332</v>
      </c>
      <c r="FQ110" t="s">
        <v>1942</v>
      </c>
      <c r="FY110">
        <v>0</v>
      </c>
      <c r="HK110" t="s">
        <v>18</v>
      </c>
      <c r="HO110" t="s">
        <v>233</v>
      </c>
      <c r="HP110" t="s">
        <v>2254</v>
      </c>
      <c r="HY110" t="s">
        <v>1943</v>
      </c>
      <c r="IE110" t="b">
        <v>0</v>
      </c>
      <c r="LL110" t="s">
        <v>1332</v>
      </c>
      <c r="NO110" t="s">
        <v>77</v>
      </c>
      <c r="RL110" t="s">
        <v>1945</v>
      </c>
      <c r="SO110">
        <v>1</v>
      </c>
      <c r="SR110" t="s">
        <v>1946</v>
      </c>
      <c r="TE110" t="s">
        <v>1947</v>
      </c>
      <c r="UI110" t="s">
        <v>1332</v>
      </c>
      <c r="WI110" t="s">
        <v>1332</v>
      </c>
      <c r="AAZ110" t="s">
        <v>2196</v>
      </c>
      <c r="ABA110" t="s">
        <v>3451</v>
      </c>
      <c r="ABC110" t="s">
        <v>3452</v>
      </c>
      <c r="ABF110" t="s">
        <v>1951</v>
      </c>
      <c r="ABH110" t="s">
        <v>1930</v>
      </c>
      <c r="ACD110" t="s">
        <v>1953</v>
      </c>
      <c r="ADD110" t="s">
        <v>1953</v>
      </c>
      <c r="ADE110" t="s">
        <v>1953</v>
      </c>
      <c r="ADK110" t="s">
        <v>1954</v>
      </c>
      <c r="AGL110">
        <v>2</v>
      </c>
      <c r="AGP110" s="2">
        <v>45772</v>
      </c>
      <c r="AGZ110" t="s">
        <v>1332</v>
      </c>
      <c r="AHF110" t="s">
        <v>2221</v>
      </c>
      <c r="AIJ110" t="s">
        <v>2072</v>
      </c>
      <c r="AIR110" t="s">
        <v>1959</v>
      </c>
      <c r="AKN110" t="s">
        <v>3453</v>
      </c>
      <c r="AKO110" t="s">
        <v>1961</v>
      </c>
      <c r="AKQ110" t="s">
        <v>3454</v>
      </c>
      <c r="ALS110" t="s">
        <v>1931</v>
      </c>
      <c r="ALT110" s="2">
        <v>45772.618055555555</v>
      </c>
    </row>
    <row r="111" spans="1:1008" x14ac:dyDescent="0.35">
      <c r="A111" t="s">
        <v>3455</v>
      </c>
      <c r="B111" t="s">
        <v>751</v>
      </c>
      <c r="C111">
        <v>243064</v>
      </c>
      <c r="D111" t="s">
        <v>1923</v>
      </c>
      <c r="E111" t="s">
        <v>1924</v>
      </c>
      <c r="F111" t="s">
        <v>1925</v>
      </c>
      <c r="G111" s="2">
        <v>45744</v>
      </c>
      <c r="H111" t="s">
        <v>1926</v>
      </c>
      <c r="I111" t="s">
        <v>1927</v>
      </c>
      <c r="J111" t="s">
        <v>1928</v>
      </c>
      <c r="K111" t="s">
        <v>1929</v>
      </c>
      <c r="N111" t="s">
        <v>1974</v>
      </c>
      <c r="O111" t="s">
        <v>1931</v>
      </c>
      <c r="P111" t="s">
        <v>1988</v>
      </c>
      <c r="Q111" t="s">
        <v>1991</v>
      </c>
      <c r="R111" t="s">
        <v>1988</v>
      </c>
      <c r="S111" t="s">
        <v>1991</v>
      </c>
      <c r="T111" t="s">
        <v>1988</v>
      </c>
      <c r="U111" t="s">
        <v>1991</v>
      </c>
      <c r="V111" s="2">
        <v>45692.340277777781</v>
      </c>
      <c r="W111" s="2">
        <v>45768.369444444441</v>
      </c>
      <c r="Y111" s="2">
        <v>45744.379861111112</v>
      </c>
      <c r="AE111" t="s">
        <v>1977</v>
      </c>
      <c r="AG111" t="s">
        <v>3456</v>
      </c>
      <c r="AI111" t="s">
        <v>2709</v>
      </c>
      <c r="AJ111" t="s">
        <v>1987</v>
      </c>
      <c r="AK111" t="s">
        <v>1988</v>
      </c>
      <c r="AQ111" t="s">
        <v>2710</v>
      </c>
      <c r="AR111" t="s">
        <v>1990</v>
      </c>
      <c r="AS111" t="s">
        <v>1991</v>
      </c>
      <c r="BF111" t="s">
        <v>1938</v>
      </c>
      <c r="BR111" t="s">
        <v>3457</v>
      </c>
      <c r="CT111" t="s">
        <v>3458</v>
      </c>
      <c r="CU111" t="s">
        <v>3459</v>
      </c>
      <c r="CV111" t="b">
        <v>1</v>
      </c>
      <c r="DR111" t="s">
        <v>3460</v>
      </c>
      <c r="EH111" t="s">
        <v>1940</v>
      </c>
      <c r="EQ111" t="s">
        <v>1941</v>
      </c>
      <c r="EW111" t="b">
        <v>1</v>
      </c>
      <c r="FA111" t="s">
        <v>1333</v>
      </c>
      <c r="FB111" t="s">
        <v>1332</v>
      </c>
      <c r="FQ111" t="s">
        <v>1942</v>
      </c>
      <c r="FY111">
        <v>0</v>
      </c>
      <c r="HK111" t="s">
        <v>42</v>
      </c>
      <c r="HO111" t="s">
        <v>79</v>
      </c>
      <c r="HP111" t="s">
        <v>2023</v>
      </c>
      <c r="HY111" t="s">
        <v>1943</v>
      </c>
      <c r="IE111" t="b">
        <v>0</v>
      </c>
      <c r="KA111" t="s">
        <v>2605</v>
      </c>
      <c r="KB111" t="s">
        <v>2065</v>
      </c>
      <c r="KC111" t="s">
        <v>2067</v>
      </c>
      <c r="LL111" t="s">
        <v>1332</v>
      </c>
      <c r="NO111" t="s">
        <v>77</v>
      </c>
      <c r="RL111" t="s">
        <v>1945</v>
      </c>
      <c r="SO111">
        <v>1</v>
      </c>
      <c r="SR111" t="s">
        <v>1946</v>
      </c>
      <c r="TE111" t="s">
        <v>1947</v>
      </c>
      <c r="UI111" t="s">
        <v>1332</v>
      </c>
      <c r="WI111" t="s">
        <v>1332</v>
      </c>
      <c r="AAZ111" t="s">
        <v>1968</v>
      </c>
      <c r="ABA111" t="s">
        <v>3461</v>
      </c>
      <c r="ABC111" t="s">
        <v>3462</v>
      </c>
      <c r="ABF111" t="s">
        <v>1951</v>
      </c>
      <c r="ABH111" t="s">
        <v>1986</v>
      </c>
      <c r="ACD111" t="s">
        <v>1953</v>
      </c>
      <c r="ADD111" t="s">
        <v>1953</v>
      </c>
      <c r="ADE111" t="s">
        <v>1953</v>
      </c>
      <c r="ADK111" t="s">
        <v>1954</v>
      </c>
      <c r="AEU111" t="s">
        <v>1987</v>
      </c>
      <c r="AEV111" t="s">
        <v>2016</v>
      </c>
      <c r="AFB111" t="s">
        <v>1990</v>
      </c>
      <c r="AFC111" t="s">
        <v>2019</v>
      </c>
      <c r="AGL111">
        <v>1</v>
      </c>
      <c r="AGP111" s="2">
        <v>45736</v>
      </c>
      <c r="AGU111" t="s">
        <v>2987</v>
      </c>
      <c r="AGZ111" t="s">
        <v>1332</v>
      </c>
      <c r="AHF111" t="s">
        <v>2221</v>
      </c>
      <c r="AIJ111" t="s">
        <v>3463</v>
      </c>
      <c r="AIR111" t="s">
        <v>1959</v>
      </c>
      <c r="AKM111" s="49">
        <v>45692.54904795139</v>
      </c>
      <c r="AKN111" t="s">
        <v>3464</v>
      </c>
      <c r="AKO111" t="s">
        <v>1961</v>
      </c>
      <c r="AKQ111" t="s">
        <v>3465</v>
      </c>
      <c r="AKR111" t="s">
        <v>3466</v>
      </c>
      <c r="AKS111" t="s">
        <v>3467</v>
      </c>
      <c r="AKT111" t="s">
        <v>3468</v>
      </c>
      <c r="AKU111" t="s">
        <v>3469</v>
      </c>
      <c r="AKV111" t="s">
        <v>3470</v>
      </c>
      <c r="AKW111" t="s">
        <v>3471</v>
      </c>
      <c r="AKX111" t="s">
        <v>3472</v>
      </c>
      <c r="AKY111" t="s">
        <v>3473</v>
      </c>
      <c r="ALS111" t="s">
        <v>1931</v>
      </c>
      <c r="ALT111" s="2">
        <v>45744.379861111112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C8BCCC-57D3-415B-8381-ACEA01F6AB57}">
  <dimension ref="A1:C25"/>
  <sheetViews>
    <sheetView workbookViewId="0">
      <selection activeCell="C26" sqref="C26"/>
    </sheetView>
  </sheetViews>
  <sheetFormatPr defaultRowHeight="14.5" x14ac:dyDescent="0.35"/>
  <cols>
    <col min="1" max="1" width="33.81640625" bestFit="1" customWidth="1"/>
    <col min="3" max="3" width="38.1796875" bestFit="1" customWidth="1"/>
  </cols>
  <sheetData>
    <row r="1" spans="1:3" x14ac:dyDescent="0.35">
      <c r="A1" t="s">
        <v>35</v>
      </c>
      <c r="C1" t="s">
        <v>57</v>
      </c>
    </row>
    <row r="2" spans="1:3" x14ac:dyDescent="0.35">
      <c r="A2" t="s">
        <v>265</v>
      </c>
      <c r="C2" t="s">
        <v>18</v>
      </c>
    </row>
    <row r="3" spans="1:3" x14ac:dyDescent="0.35">
      <c r="A3" t="s">
        <v>2955</v>
      </c>
      <c r="C3" t="s">
        <v>82</v>
      </c>
    </row>
    <row r="4" spans="1:3" x14ac:dyDescent="0.35">
      <c r="A4" t="s">
        <v>221</v>
      </c>
      <c r="C4" t="s">
        <v>29</v>
      </c>
    </row>
    <row r="5" spans="1:3" x14ac:dyDescent="0.35">
      <c r="A5" t="s">
        <v>79</v>
      </c>
      <c r="C5" t="s">
        <v>18</v>
      </c>
    </row>
    <row r="6" spans="1:3" x14ac:dyDescent="0.35">
      <c r="A6" t="s">
        <v>1307</v>
      </c>
      <c r="C6" t="s">
        <v>82</v>
      </c>
    </row>
    <row r="7" spans="1:3" x14ac:dyDescent="0.35">
      <c r="A7" t="s">
        <v>85</v>
      </c>
      <c r="C7" t="s">
        <v>57</v>
      </c>
    </row>
    <row r="8" spans="1:3" x14ac:dyDescent="0.35">
      <c r="A8" t="s">
        <v>194</v>
      </c>
      <c r="C8" t="s">
        <v>24</v>
      </c>
    </row>
    <row r="9" spans="1:3" x14ac:dyDescent="0.35">
      <c r="A9" t="s">
        <v>760</v>
      </c>
      <c r="C9" t="s">
        <v>19</v>
      </c>
    </row>
    <row r="10" spans="1:3" x14ac:dyDescent="0.35">
      <c r="A10" t="s">
        <v>1308</v>
      </c>
      <c r="C10" t="s">
        <v>29</v>
      </c>
    </row>
    <row r="11" spans="1:3" x14ac:dyDescent="0.35">
      <c r="A11" t="s">
        <v>233</v>
      </c>
      <c r="C11" t="s">
        <v>23</v>
      </c>
    </row>
    <row r="12" spans="1:3" x14ac:dyDescent="0.35">
      <c r="A12" t="s">
        <v>1309</v>
      </c>
      <c r="C12" t="s">
        <v>46</v>
      </c>
    </row>
    <row r="13" spans="1:3" x14ac:dyDescent="0.35">
      <c r="A13" t="s">
        <v>13</v>
      </c>
      <c r="C13" t="s">
        <v>42</v>
      </c>
    </row>
    <row r="14" spans="1:3" x14ac:dyDescent="0.35">
      <c r="A14" t="s">
        <v>891</v>
      </c>
      <c r="C14" t="s">
        <v>49</v>
      </c>
    </row>
    <row r="15" spans="1:3" x14ac:dyDescent="0.35">
      <c r="A15" t="s">
        <v>206</v>
      </c>
      <c r="C15" t="s">
        <v>77</v>
      </c>
    </row>
    <row r="16" spans="1:3" x14ac:dyDescent="0.35">
      <c r="A16" t="s">
        <v>210</v>
      </c>
      <c r="C16" t="s">
        <v>403</v>
      </c>
    </row>
    <row r="17" spans="1:3" x14ac:dyDescent="0.35">
      <c r="A17" t="s">
        <v>606</v>
      </c>
      <c r="C17" t="s">
        <v>92</v>
      </c>
    </row>
    <row r="18" spans="1:3" x14ac:dyDescent="0.35">
      <c r="A18" t="s">
        <v>216</v>
      </c>
      <c r="C18" t="s">
        <v>39</v>
      </c>
    </row>
    <row r="19" spans="1:3" x14ac:dyDescent="0.35">
      <c r="A19" t="s">
        <v>70</v>
      </c>
      <c r="C19" t="s">
        <v>43</v>
      </c>
    </row>
    <row r="20" spans="1:3" x14ac:dyDescent="0.35">
      <c r="A20" t="s">
        <v>374</v>
      </c>
      <c r="C20" t="s">
        <v>150</v>
      </c>
    </row>
    <row r="21" spans="1:3" x14ac:dyDescent="0.35">
      <c r="A21" t="s">
        <v>1310</v>
      </c>
      <c r="C21" t="s">
        <v>93</v>
      </c>
    </row>
    <row r="22" spans="1:3" x14ac:dyDescent="0.35">
      <c r="A22" s="3" t="s">
        <v>129</v>
      </c>
      <c r="C22" t="s">
        <v>17</v>
      </c>
    </row>
    <row r="23" spans="1:3" x14ac:dyDescent="0.35">
      <c r="A23" s="3" t="s">
        <v>1301</v>
      </c>
    </row>
    <row r="24" spans="1:3" x14ac:dyDescent="0.35">
      <c r="A24" s="3" t="s">
        <v>920</v>
      </c>
    </row>
    <row r="25" spans="1:3" x14ac:dyDescent="0.35">
      <c r="A25" s="3" t="s">
        <v>915</v>
      </c>
    </row>
  </sheetData>
  <sortState xmlns:xlrd2="http://schemas.microsoft.com/office/spreadsheetml/2017/richdata2" ref="A1:A22">
    <sortCondition ref="A1:A22"/>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695C77-7810-4CB6-880F-AB7123CB244F}">
  <dimension ref="A1:AE317"/>
  <sheetViews>
    <sheetView topLeftCell="G1" zoomScale="80" zoomScaleNormal="80" workbookViewId="0">
      <selection activeCell="G1" sqref="G1"/>
    </sheetView>
  </sheetViews>
  <sheetFormatPr defaultRowHeight="14.5" x14ac:dyDescent="0.35"/>
  <cols>
    <col min="2" max="2" width="12.453125" bestFit="1" customWidth="1"/>
    <col min="5" max="5" width="38.7265625" customWidth="1"/>
    <col min="14" max="14" width="14.81640625" bestFit="1" customWidth="1"/>
    <col min="15" max="15" width="16.7265625" customWidth="1"/>
    <col min="16" max="16" width="26.1796875" bestFit="1" customWidth="1"/>
    <col min="17" max="17" width="14.81640625" bestFit="1" customWidth="1"/>
  </cols>
  <sheetData>
    <row r="1" spans="1:31" x14ac:dyDescent="0.35">
      <c r="A1" t="s">
        <v>1338</v>
      </c>
      <c r="B1" t="s">
        <v>1335</v>
      </c>
      <c r="C1" t="s">
        <v>1336</v>
      </c>
      <c r="D1" t="s">
        <v>1337</v>
      </c>
      <c r="E1" t="s">
        <v>1334</v>
      </c>
      <c r="F1" t="s">
        <v>3</v>
      </c>
      <c r="G1" t="s">
        <v>1757</v>
      </c>
      <c r="H1" t="s">
        <v>1349</v>
      </c>
      <c r="I1" t="s">
        <v>1350</v>
      </c>
      <c r="J1" t="s">
        <v>1359</v>
      </c>
      <c r="K1" t="s">
        <v>1359</v>
      </c>
      <c r="L1" t="s">
        <v>1359</v>
      </c>
      <c r="M1" t="s">
        <v>1359</v>
      </c>
      <c r="N1" t="s">
        <v>1355</v>
      </c>
      <c r="O1" t="s">
        <v>1399</v>
      </c>
      <c r="P1" t="s">
        <v>1340</v>
      </c>
      <c r="Q1" t="s">
        <v>1358</v>
      </c>
      <c r="R1" t="s">
        <v>1479</v>
      </c>
      <c r="S1" t="s">
        <v>1478</v>
      </c>
      <c r="T1" t="s">
        <v>1478</v>
      </c>
      <c r="U1" t="s">
        <v>1478</v>
      </c>
      <c r="V1" t="s">
        <v>1480</v>
      </c>
      <c r="W1" t="s">
        <v>1748</v>
      </c>
      <c r="X1" t="s">
        <v>1887</v>
      </c>
      <c r="Y1" t="s">
        <v>1890</v>
      </c>
      <c r="Z1" t="s">
        <v>1890</v>
      </c>
      <c r="AA1" t="s">
        <v>1890</v>
      </c>
      <c r="AB1" t="s">
        <v>1890</v>
      </c>
      <c r="AC1" t="s">
        <v>1644</v>
      </c>
      <c r="AD1" t="s">
        <v>1765</v>
      </c>
    </row>
    <row r="2" spans="1:31" x14ac:dyDescent="0.35">
      <c r="A2" t="s">
        <v>1924</v>
      </c>
      <c r="B2" t="s">
        <v>1281</v>
      </c>
      <c r="C2">
        <v>205949</v>
      </c>
      <c r="D2" t="s">
        <v>3474</v>
      </c>
      <c r="E2" t="s">
        <v>3475</v>
      </c>
      <c r="F2" t="s">
        <v>3476</v>
      </c>
      <c r="H2" t="s">
        <v>2180</v>
      </c>
      <c r="I2" t="s">
        <v>2181</v>
      </c>
      <c r="N2" s="2">
        <v>45520.470833333333</v>
      </c>
      <c r="O2" s="2"/>
      <c r="P2" s="2">
        <v>45536</v>
      </c>
      <c r="Q2" s="2">
        <v>45538.374305555553</v>
      </c>
      <c r="X2" t="s">
        <v>3477</v>
      </c>
      <c r="AD2" t="s">
        <v>1952</v>
      </c>
      <c r="AE2" t="str">
        <f t="shared" ref="AE2:AE65" si="0">B2</f>
        <v>RASITEM-855</v>
      </c>
    </row>
    <row r="3" spans="1:31" x14ac:dyDescent="0.35">
      <c r="A3" t="s">
        <v>1924</v>
      </c>
      <c r="B3" t="s">
        <v>3478</v>
      </c>
      <c r="C3">
        <v>210348</v>
      </c>
      <c r="D3" t="s">
        <v>3479</v>
      </c>
      <c r="E3" t="s">
        <v>3480</v>
      </c>
      <c r="F3" t="s">
        <v>3481</v>
      </c>
      <c r="G3" t="s">
        <v>3482</v>
      </c>
      <c r="H3" t="s">
        <v>3483</v>
      </c>
      <c r="I3" t="s">
        <v>3484</v>
      </c>
      <c r="N3" s="2">
        <v>45545.547222222223</v>
      </c>
      <c r="O3" s="2">
        <v>45539.583333333336</v>
      </c>
      <c r="P3" s="2">
        <v>45539</v>
      </c>
      <c r="Q3" s="2"/>
      <c r="X3" t="s">
        <v>3485</v>
      </c>
      <c r="Z3" t="s">
        <v>3486</v>
      </c>
      <c r="AD3" t="s">
        <v>1986</v>
      </c>
      <c r="AE3" t="str">
        <f t="shared" si="0"/>
        <v>RASITEM-901</v>
      </c>
    </row>
    <row r="4" spans="1:31" x14ac:dyDescent="0.35">
      <c r="A4" t="s">
        <v>1924</v>
      </c>
      <c r="B4" t="s">
        <v>1274</v>
      </c>
      <c r="C4">
        <v>209654</v>
      </c>
      <c r="D4" t="s">
        <v>3474</v>
      </c>
      <c r="E4" t="s">
        <v>3487</v>
      </c>
      <c r="F4" t="s">
        <v>3488</v>
      </c>
      <c r="G4" t="s">
        <v>3489</v>
      </c>
      <c r="H4" t="s">
        <v>3490</v>
      </c>
      <c r="I4" t="s">
        <v>3491</v>
      </c>
      <c r="N4" s="2">
        <v>45541.436805555553</v>
      </c>
      <c r="O4" s="2"/>
      <c r="P4" s="2">
        <v>45540</v>
      </c>
      <c r="Q4" s="2">
        <v>45541.4375</v>
      </c>
      <c r="V4" t="s">
        <v>2023</v>
      </c>
      <c r="X4" t="s">
        <v>3492</v>
      </c>
      <c r="AD4" t="s">
        <v>1952</v>
      </c>
      <c r="AE4" t="str">
        <f t="shared" si="0"/>
        <v>RASITEM-889</v>
      </c>
    </row>
    <row r="5" spans="1:31" x14ac:dyDescent="0.35">
      <c r="A5" t="s">
        <v>1924</v>
      </c>
      <c r="B5" t="s">
        <v>3493</v>
      </c>
      <c r="C5">
        <v>212748</v>
      </c>
      <c r="D5" t="s">
        <v>3479</v>
      </c>
      <c r="E5" t="s">
        <v>3494</v>
      </c>
      <c r="F5" t="s">
        <v>3495</v>
      </c>
      <c r="G5" t="s">
        <v>3482</v>
      </c>
      <c r="H5" t="s">
        <v>2550</v>
      </c>
      <c r="I5" t="s">
        <v>2551</v>
      </c>
      <c r="N5" s="2">
        <v>45559.503472222219</v>
      </c>
      <c r="O5" s="2">
        <v>45544.458333333336</v>
      </c>
      <c r="P5" s="2">
        <v>45544</v>
      </c>
      <c r="Q5" s="2"/>
      <c r="X5" t="s">
        <v>3485</v>
      </c>
      <c r="AD5" t="s">
        <v>1971</v>
      </c>
      <c r="AE5" t="str">
        <f t="shared" si="0"/>
        <v>RASITEM-923</v>
      </c>
    </row>
    <row r="6" spans="1:31" x14ac:dyDescent="0.35">
      <c r="A6" t="s">
        <v>1924</v>
      </c>
      <c r="B6" t="s">
        <v>1257</v>
      </c>
      <c r="C6">
        <v>144057</v>
      </c>
      <c r="D6" t="s">
        <v>3474</v>
      </c>
      <c r="E6" t="s">
        <v>1255</v>
      </c>
      <c r="F6" t="s">
        <v>3496</v>
      </c>
      <c r="G6" t="s">
        <v>3497</v>
      </c>
      <c r="H6" t="s">
        <v>2117</v>
      </c>
      <c r="I6" t="s">
        <v>2119</v>
      </c>
      <c r="N6" s="2">
        <v>45181.388888888891</v>
      </c>
      <c r="O6" s="2"/>
      <c r="P6" s="2">
        <v>45544</v>
      </c>
      <c r="Q6" s="2">
        <v>45544.640972222223</v>
      </c>
      <c r="V6" t="s">
        <v>2561</v>
      </c>
      <c r="X6" t="s">
        <v>3498</v>
      </c>
      <c r="AD6" t="s">
        <v>1952</v>
      </c>
      <c r="AE6" t="str">
        <f t="shared" si="0"/>
        <v>RASITEM-162</v>
      </c>
    </row>
    <row r="7" spans="1:31" x14ac:dyDescent="0.35">
      <c r="A7" t="s">
        <v>1924</v>
      </c>
      <c r="B7" t="s">
        <v>3499</v>
      </c>
      <c r="C7">
        <v>199756</v>
      </c>
      <c r="D7" t="s">
        <v>3474</v>
      </c>
      <c r="E7" t="s">
        <v>3500</v>
      </c>
      <c r="F7" t="s">
        <v>3501</v>
      </c>
      <c r="H7" t="s">
        <v>2016</v>
      </c>
      <c r="I7" t="s">
        <v>2019</v>
      </c>
      <c r="N7" s="2">
        <v>45495.549305555556</v>
      </c>
      <c r="O7" s="2"/>
      <c r="P7" s="2">
        <v>45544</v>
      </c>
      <c r="Q7" s="2">
        <v>45544.706944444442</v>
      </c>
      <c r="V7" t="s">
        <v>2023</v>
      </c>
      <c r="X7" t="s">
        <v>85</v>
      </c>
      <c r="AD7" t="s">
        <v>1986</v>
      </c>
      <c r="AE7" t="str">
        <f t="shared" si="0"/>
        <v>RASITEM-816</v>
      </c>
    </row>
    <row r="8" spans="1:31" x14ac:dyDescent="0.35">
      <c r="A8" t="s">
        <v>1924</v>
      </c>
      <c r="B8" t="s">
        <v>3502</v>
      </c>
      <c r="C8">
        <v>177763</v>
      </c>
      <c r="D8" t="s">
        <v>3474</v>
      </c>
      <c r="E8" t="s">
        <v>3503</v>
      </c>
      <c r="F8" t="s">
        <v>3504</v>
      </c>
      <c r="G8" t="s">
        <v>3497</v>
      </c>
      <c r="H8" t="s">
        <v>2118</v>
      </c>
      <c r="I8" t="s">
        <v>2120</v>
      </c>
      <c r="N8" s="2">
        <v>45382.965277777781</v>
      </c>
      <c r="O8" s="2"/>
      <c r="P8" s="2">
        <v>45544</v>
      </c>
      <c r="Q8" s="2">
        <v>45589.838888888888</v>
      </c>
      <c r="V8" t="s">
        <v>2217</v>
      </c>
      <c r="X8" t="s">
        <v>3505</v>
      </c>
      <c r="AD8" t="s">
        <v>2116</v>
      </c>
      <c r="AE8" t="str">
        <f t="shared" si="0"/>
        <v>RASITEM-669</v>
      </c>
    </row>
    <row r="9" spans="1:31" x14ac:dyDescent="0.35">
      <c r="A9" t="s">
        <v>1924</v>
      </c>
      <c r="B9" t="s">
        <v>3506</v>
      </c>
      <c r="C9">
        <v>207703</v>
      </c>
      <c r="D9" t="s">
        <v>3474</v>
      </c>
      <c r="E9" t="s">
        <v>1169</v>
      </c>
      <c r="F9" t="s">
        <v>3507</v>
      </c>
      <c r="G9" t="s">
        <v>3508</v>
      </c>
      <c r="H9" t="s">
        <v>2016</v>
      </c>
      <c r="I9" t="s">
        <v>2019</v>
      </c>
      <c r="N9" s="2">
        <v>45531.379861111112</v>
      </c>
      <c r="O9" s="2"/>
      <c r="P9" s="2">
        <v>45545</v>
      </c>
      <c r="Q9" s="2">
        <v>45554.611805555556</v>
      </c>
      <c r="V9" t="s">
        <v>2023</v>
      </c>
      <c r="X9" t="s">
        <v>3509</v>
      </c>
      <c r="AD9" t="s">
        <v>1952</v>
      </c>
      <c r="AE9" t="str">
        <f t="shared" si="0"/>
        <v>RASITEM-867</v>
      </c>
    </row>
    <row r="10" spans="1:31" x14ac:dyDescent="0.35">
      <c r="A10" t="s">
        <v>1924</v>
      </c>
      <c r="B10" t="s">
        <v>3510</v>
      </c>
      <c r="C10">
        <v>201284</v>
      </c>
      <c r="D10" t="s">
        <v>3474</v>
      </c>
      <c r="E10" t="s">
        <v>3511</v>
      </c>
      <c r="F10" t="s">
        <v>3512</v>
      </c>
      <c r="G10" t="s">
        <v>3508</v>
      </c>
      <c r="H10" t="s">
        <v>2016</v>
      </c>
      <c r="I10" t="s">
        <v>2019</v>
      </c>
      <c r="N10" s="2">
        <v>45503.362500000003</v>
      </c>
      <c r="O10" s="2"/>
      <c r="P10" s="2">
        <v>45545</v>
      </c>
      <c r="Q10" s="2">
        <v>45580.367361111108</v>
      </c>
      <c r="V10" t="s">
        <v>2561</v>
      </c>
      <c r="X10" t="s">
        <v>3513</v>
      </c>
      <c r="AD10" t="s">
        <v>1952</v>
      </c>
      <c r="AE10" t="str">
        <f t="shared" si="0"/>
        <v>RASITEM-824</v>
      </c>
    </row>
    <row r="11" spans="1:31" x14ac:dyDescent="0.35">
      <c r="A11" t="s">
        <v>1924</v>
      </c>
      <c r="B11" t="s">
        <v>3514</v>
      </c>
      <c r="C11">
        <v>210321</v>
      </c>
      <c r="D11" t="s">
        <v>3479</v>
      </c>
      <c r="E11" t="s">
        <v>3515</v>
      </c>
      <c r="F11" t="s">
        <v>3516</v>
      </c>
      <c r="G11" t="s">
        <v>3482</v>
      </c>
      <c r="H11" t="s">
        <v>3483</v>
      </c>
      <c r="I11" t="s">
        <v>3484</v>
      </c>
      <c r="N11" s="2">
        <v>45545.531944444447</v>
      </c>
      <c r="O11" s="2">
        <v>45545.4375</v>
      </c>
      <c r="P11" s="2">
        <v>45545</v>
      </c>
      <c r="Q11" s="2"/>
      <c r="X11" t="s">
        <v>3485</v>
      </c>
      <c r="Z11" t="s">
        <v>3486</v>
      </c>
      <c r="AD11" t="s">
        <v>1986</v>
      </c>
      <c r="AE11" t="str">
        <f t="shared" si="0"/>
        <v>RASITEM-893</v>
      </c>
    </row>
    <row r="12" spans="1:31" x14ac:dyDescent="0.35">
      <c r="A12" t="s">
        <v>1924</v>
      </c>
      <c r="B12" t="s">
        <v>3517</v>
      </c>
      <c r="C12">
        <v>211898</v>
      </c>
      <c r="D12" t="s">
        <v>3479</v>
      </c>
      <c r="E12" t="s">
        <v>3518</v>
      </c>
      <c r="F12" t="s">
        <v>3519</v>
      </c>
      <c r="G12" t="s">
        <v>3482</v>
      </c>
      <c r="H12" t="s">
        <v>3483</v>
      </c>
      <c r="I12" t="s">
        <v>3484</v>
      </c>
      <c r="N12" s="2">
        <v>45553.48333333333</v>
      </c>
      <c r="O12" s="2">
        <v>45546.708333333336</v>
      </c>
      <c r="P12" s="2">
        <v>45546</v>
      </c>
      <c r="Q12" s="2"/>
      <c r="X12" t="s">
        <v>3485</v>
      </c>
      <c r="Z12" t="s">
        <v>3520</v>
      </c>
      <c r="AD12" t="s">
        <v>1986</v>
      </c>
      <c r="AE12" t="str">
        <f t="shared" si="0"/>
        <v>RASITEM-915</v>
      </c>
    </row>
    <row r="13" spans="1:31" x14ac:dyDescent="0.35">
      <c r="A13" t="s">
        <v>1924</v>
      </c>
      <c r="B13" t="s">
        <v>3521</v>
      </c>
      <c r="C13">
        <v>211519</v>
      </c>
      <c r="D13" t="s">
        <v>3479</v>
      </c>
      <c r="E13" t="s">
        <v>3522</v>
      </c>
      <c r="F13" t="s">
        <v>3523</v>
      </c>
      <c r="G13" t="s">
        <v>3524</v>
      </c>
      <c r="H13" t="s">
        <v>3525</v>
      </c>
      <c r="I13" t="s">
        <v>3526</v>
      </c>
      <c r="N13" s="2">
        <v>45552.209027777775</v>
      </c>
      <c r="O13" s="2">
        <v>45546.1875</v>
      </c>
      <c r="P13" s="2">
        <v>45546</v>
      </c>
      <c r="Q13" s="2"/>
      <c r="X13" t="s">
        <v>3485</v>
      </c>
      <c r="Z13" t="s">
        <v>3527</v>
      </c>
      <c r="AD13" t="s">
        <v>1986</v>
      </c>
      <c r="AE13" t="str">
        <f t="shared" si="0"/>
        <v>RASITEM-912</v>
      </c>
    </row>
    <row r="14" spans="1:31" x14ac:dyDescent="0.35">
      <c r="A14" t="s">
        <v>1924</v>
      </c>
      <c r="B14" t="s">
        <v>3528</v>
      </c>
      <c r="C14">
        <v>210073</v>
      </c>
      <c r="D14" t="s">
        <v>3474</v>
      </c>
      <c r="E14" s="4" t="s">
        <v>3529</v>
      </c>
      <c r="G14" t="s">
        <v>3508</v>
      </c>
      <c r="H14" t="s">
        <v>2016</v>
      </c>
      <c r="I14" t="s">
        <v>2019</v>
      </c>
      <c r="N14" s="2">
        <v>45544.709027777775</v>
      </c>
      <c r="O14" s="2"/>
      <c r="P14" s="2">
        <v>45546</v>
      </c>
      <c r="Q14" s="2">
        <v>45547.353472222225</v>
      </c>
      <c r="V14" t="s">
        <v>2023</v>
      </c>
      <c r="X14" t="s">
        <v>3530</v>
      </c>
      <c r="AD14" t="s">
        <v>1952</v>
      </c>
      <c r="AE14" t="str">
        <f t="shared" si="0"/>
        <v>RASITEM-890</v>
      </c>
    </row>
    <row r="15" spans="1:31" x14ac:dyDescent="0.35">
      <c r="A15" t="s">
        <v>1924</v>
      </c>
      <c r="B15" t="s">
        <v>1252</v>
      </c>
      <c r="C15">
        <v>209254</v>
      </c>
      <c r="D15" t="s">
        <v>3474</v>
      </c>
      <c r="E15" t="s">
        <v>3531</v>
      </c>
      <c r="F15" t="s">
        <v>3532</v>
      </c>
      <c r="G15" t="s">
        <v>3508</v>
      </c>
      <c r="H15" t="s">
        <v>1987</v>
      </c>
      <c r="I15" t="s">
        <v>1990</v>
      </c>
      <c r="N15" s="2">
        <v>45539.565972222219</v>
      </c>
      <c r="O15" s="2"/>
      <c r="P15" s="2">
        <v>45547</v>
      </c>
      <c r="Q15" s="2">
        <v>45547.667361111111</v>
      </c>
      <c r="V15" t="s">
        <v>2217</v>
      </c>
      <c r="X15" t="s">
        <v>3533</v>
      </c>
      <c r="AD15" t="s">
        <v>1971</v>
      </c>
      <c r="AE15" t="str">
        <f t="shared" si="0"/>
        <v>RASITEM-881</v>
      </c>
    </row>
    <row r="16" spans="1:31" x14ac:dyDescent="0.35">
      <c r="A16" t="s">
        <v>1924</v>
      </c>
      <c r="B16" t="s">
        <v>1249</v>
      </c>
      <c r="C16">
        <v>209252</v>
      </c>
      <c r="D16" t="s">
        <v>3474</v>
      </c>
      <c r="E16" t="s">
        <v>3534</v>
      </c>
      <c r="F16" t="s">
        <v>3535</v>
      </c>
      <c r="G16" t="s">
        <v>3508</v>
      </c>
      <c r="H16" t="s">
        <v>1987</v>
      </c>
      <c r="I16" t="s">
        <v>1990</v>
      </c>
      <c r="N16" s="2">
        <v>45539.564583333333</v>
      </c>
      <c r="O16" s="2"/>
      <c r="P16" s="2">
        <v>45547</v>
      </c>
      <c r="Q16" s="2">
        <v>45547.563888888886</v>
      </c>
      <c r="V16" t="s">
        <v>2217</v>
      </c>
      <c r="X16" t="s">
        <v>3533</v>
      </c>
      <c r="AD16" t="s">
        <v>1971</v>
      </c>
      <c r="AE16" t="str">
        <f t="shared" si="0"/>
        <v>RASITEM-880</v>
      </c>
    </row>
    <row r="17" spans="1:31" x14ac:dyDescent="0.35">
      <c r="A17" t="s">
        <v>1924</v>
      </c>
      <c r="B17" t="s">
        <v>3536</v>
      </c>
      <c r="C17">
        <v>209500</v>
      </c>
      <c r="D17" t="s">
        <v>3474</v>
      </c>
      <c r="E17" t="s">
        <v>3537</v>
      </c>
      <c r="F17" t="s">
        <v>3538</v>
      </c>
      <c r="G17" t="s">
        <v>3508</v>
      </c>
      <c r="H17" t="s">
        <v>2016</v>
      </c>
      <c r="I17" t="s">
        <v>2019</v>
      </c>
      <c r="N17" s="2">
        <v>45540.585416666669</v>
      </c>
      <c r="O17" s="2"/>
      <c r="P17" s="2">
        <v>45547</v>
      </c>
      <c r="Q17" s="2">
        <v>45580.368055555555</v>
      </c>
      <c r="V17" t="s">
        <v>2023</v>
      </c>
      <c r="X17" t="s">
        <v>3539</v>
      </c>
      <c r="AD17" t="s">
        <v>1952</v>
      </c>
      <c r="AE17" t="str">
        <f t="shared" si="0"/>
        <v>RASITEM-886</v>
      </c>
    </row>
    <row r="18" spans="1:31" x14ac:dyDescent="0.35">
      <c r="A18" t="s">
        <v>1924</v>
      </c>
      <c r="B18" t="s">
        <v>3540</v>
      </c>
      <c r="C18">
        <v>211525</v>
      </c>
      <c r="D18" t="s">
        <v>3479</v>
      </c>
      <c r="E18" t="s">
        <v>3541</v>
      </c>
      <c r="F18" t="s">
        <v>3542</v>
      </c>
      <c r="G18" t="s">
        <v>3524</v>
      </c>
      <c r="H18" t="s">
        <v>3525</v>
      </c>
      <c r="I18" t="s">
        <v>3526</v>
      </c>
      <c r="N18" s="2">
        <v>45552.224305555559</v>
      </c>
      <c r="O18" s="2">
        <v>45551.541666666664</v>
      </c>
      <c r="P18" s="2">
        <v>45551</v>
      </c>
      <c r="Q18" s="2"/>
      <c r="X18" t="s">
        <v>3485</v>
      </c>
      <c r="AD18" t="s">
        <v>1986</v>
      </c>
      <c r="AE18" t="str">
        <f t="shared" si="0"/>
        <v>RASITEM-914</v>
      </c>
    </row>
    <row r="19" spans="1:31" x14ac:dyDescent="0.35">
      <c r="A19" t="s">
        <v>1924</v>
      </c>
      <c r="B19" t="s">
        <v>3543</v>
      </c>
      <c r="C19">
        <v>190871</v>
      </c>
      <c r="D19" t="s">
        <v>3474</v>
      </c>
      <c r="E19" s="4" t="s">
        <v>3544</v>
      </c>
      <c r="F19" t="s">
        <v>3544</v>
      </c>
      <c r="H19" t="s">
        <v>2533</v>
      </c>
      <c r="I19" t="s">
        <v>2534</v>
      </c>
      <c r="N19" s="2">
        <v>45453.538194444445</v>
      </c>
      <c r="O19" s="2"/>
      <c r="P19" s="2">
        <v>45551</v>
      </c>
      <c r="Q19" s="2">
        <v>45554.599305555559</v>
      </c>
      <c r="V19" t="s">
        <v>2023</v>
      </c>
      <c r="X19" t="s">
        <v>3545</v>
      </c>
      <c r="AD19" t="s">
        <v>1986</v>
      </c>
      <c r="AE19" t="str">
        <f t="shared" si="0"/>
        <v>RASITEM-743</v>
      </c>
    </row>
    <row r="20" spans="1:31" x14ac:dyDescent="0.35">
      <c r="A20" t="s">
        <v>1924</v>
      </c>
      <c r="B20" t="s">
        <v>3546</v>
      </c>
      <c r="C20">
        <v>201304</v>
      </c>
      <c r="D20" t="s">
        <v>3474</v>
      </c>
      <c r="E20" t="s">
        <v>3547</v>
      </c>
      <c r="F20" t="s">
        <v>3548</v>
      </c>
      <c r="H20" t="s">
        <v>2550</v>
      </c>
      <c r="I20" t="s">
        <v>2551</v>
      </c>
      <c r="N20" s="2">
        <v>45503.40902777778</v>
      </c>
      <c r="O20" s="2"/>
      <c r="P20" s="2">
        <v>45551</v>
      </c>
      <c r="Q20" s="2">
        <v>45723.597222222219</v>
      </c>
      <c r="V20" t="s">
        <v>2023</v>
      </c>
      <c r="X20" t="s">
        <v>3549</v>
      </c>
      <c r="AD20" t="s">
        <v>1952</v>
      </c>
      <c r="AE20" t="str">
        <f t="shared" si="0"/>
        <v>RASITEM-827</v>
      </c>
    </row>
    <row r="21" spans="1:31" x14ac:dyDescent="0.35">
      <c r="A21" t="s">
        <v>1924</v>
      </c>
      <c r="B21" t="s">
        <v>3550</v>
      </c>
      <c r="C21">
        <v>206972</v>
      </c>
      <c r="D21" t="s">
        <v>3474</v>
      </c>
      <c r="E21" t="s">
        <v>3551</v>
      </c>
      <c r="F21" t="s">
        <v>3552</v>
      </c>
      <c r="G21" t="s">
        <v>3508</v>
      </c>
      <c r="H21" t="s">
        <v>2016</v>
      </c>
      <c r="I21" t="s">
        <v>2019</v>
      </c>
      <c r="N21" s="2">
        <v>45526.446527777778</v>
      </c>
      <c r="O21" s="2"/>
      <c r="P21" s="2">
        <v>45551</v>
      </c>
      <c r="Q21" s="2">
        <v>45551.370138888888</v>
      </c>
      <c r="V21" t="s">
        <v>2254</v>
      </c>
      <c r="X21" t="s">
        <v>3553</v>
      </c>
      <c r="AD21" t="s">
        <v>1952</v>
      </c>
      <c r="AE21" t="str">
        <f t="shared" si="0"/>
        <v>RASITEM-861</v>
      </c>
    </row>
    <row r="22" spans="1:31" x14ac:dyDescent="0.35">
      <c r="A22" t="s">
        <v>1924</v>
      </c>
      <c r="B22" t="s">
        <v>3554</v>
      </c>
      <c r="C22">
        <v>211520</v>
      </c>
      <c r="D22" t="s">
        <v>3479</v>
      </c>
      <c r="E22" t="s">
        <v>3555</v>
      </c>
      <c r="F22" t="s">
        <v>3556</v>
      </c>
      <c r="G22" t="s">
        <v>3524</v>
      </c>
      <c r="H22" t="s">
        <v>3525</v>
      </c>
      <c r="I22" t="s">
        <v>3526</v>
      </c>
      <c r="N22" s="2">
        <v>45552.218055555553</v>
      </c>
      <c r="O22" s="2">
        <v>45551.729166666664</v>
      </c>
      <c r="P22" s="2">
        <v>45551</v>
      </c>
      <c r="Q22" s="2"/>
      <c r="X22" t="s">
        <v>3485</v>
      </c>
      <c r="AD22" t="s">
        <v>1952</v>
      </c>
      <c r="AE22" t="str">
        <f t="shared" si="0"/>
        <v>RASITEM-913</v>
      </c>
    </row>
    <row r="23" spans="1:31" x14ac:dyDescent="0.35">
      <c r="A23" t="s">
        <v>1924</v>
      </c>
      <c r="B23" t="s">
        <v>3557</v>
      </c>
      <c r="C23">
        <v>197055</v>
      </c>
      <c r="D23" t="s">
        <v>3474</v>
      </c>
      <c r="E23" t="s">
        <v>3558</v>
      </c>
      <c r="F23" t="s">
        <v>3559</v>
      </c>
      <c r="G23" t="s">
        <v>3560</v>
      </c>
      <c r="H23" t="s">
        <v>1989</v>
      </c>
      <c r="I23" t="s">
        <v>1992</v>
      </c>
      <c r="N23" s="2">
        <v>45481.68472222222</v>
      </c>
      <c r="O23" s="2"/>
      <c r="P23" s="2">
        <v>45552</v>
      </c>
      <c r="Q23" s="2">
        <v>45560.410416666666</v>
      </c>
      <c r="X23" t="s">
        <v>3505</v>
      </c>
      <c r="AD23" t="s">
        <v>1986</v>
      </c>
      <c r="AE23" t="str">
        <f t="shared" si="0"/>
        <v>RASITEM-786</v>
      </c>
    </row>
    <row r="24" spans="1:31" x14ac:dyDescent="0.35">
      <c r="A24" t="s">
        <v>1924</v>
      </c>
      <c r="B24" t="s">
        <v>1234</v>
      </c>
      <c r="C24">
        <v>207535</v>
      </c>
      <c r="D24" t="s">
        <v>3474</v>
      </c>
      <c r="E24" t="s">
        <v>3561</v>
      </c>
      <c r="F24" t="s">
        <v>3562</v>
      </c>
      <c r="G24" t="s">
        <v>3508</v>
      </c>
      <c r="H24" t="s">
        <v>2016</v>
      </c>
      <c r="I24" t="s">
        <v>2019</v>
      </c>
      <c r="N24" s="2">
        <v>45530.447916666664</v>
      </c>
      <c r="O24" s="2"/>
      <c r="P24" s="2">
        <v>45553</v>
      </c>
      <c r="Q24" s="2">
        <v>45553.491666666669</v>
      </c>
      <c r="V24" t="s">
        <v>2023</v>
      </c>
      <c r="X24" t="s">
        <v>3530</v>
      </c>
      <c r="AD24" t="s">
        <v>1952</v>
      </c>
      <c r="AE24" t="str">
        <f t="shared" si="0"/>
        <v>RASITEM-865</v>
      </c>
    </row>
    <row r="25" spans="1:31" x14ac:dyDescent="0.35">
      <c r="A25" t="s">
        <v>1924</v>
      </c>
      <c r="B25" t="s">
        <v>3563</v>
      </c>
      <c r="C25">
        <v>203259</v>
      </c>
      <c r="D25" t="s">
        <v>3474</v>
      </c>
      <c r="E25" t="s">
        <v>3564</v>
      </c>
      <c r="F25" t="s">
        <v>3565</v>
      </c>
      <c r="G25" t="s">
        <v>3508</v>
      </c>
      <c r="H25" t="s">
        <v>2016</v>
      </c>
      <c r="I25" t="s">
        <v>2019</v>
      </c>
      <c r="N25" s="2">
        <v>45510.404166666667</v>
      </c>
      <c r="O25" s="2"/>
      <c r="P25" s="2">
        <v>45554</v>
      </c>
      <c r="Q25" s="2">
        <v>45554.425694444442</v>
      </c>
      <c r="X25" t="s">
        <v>85</v>
      </c>
      <c r="AD25" t="s">
        <v>1952</v>
      </c>
      <c r="AE25" t="str">
        <f t="shared" si="0"/>
        <v>RASITEM-846</v>
      </c>
    </row>
    <row r="26" spans="1:31" x14ac:dyDescent="0.35">
      <c r="A26" t="s">
        <v>1924</v>
      </c>
      <c r="B26" t="s">
        <v>3566</v>
      </c>
      <c r="C26">
        <v>209070</v>
      </c>
      <c r="D26" t="s">
        <v>3474</v>
      </c>
      <c r="E26" t="s">
        <v>3567</v>
      </c>
      <c r="G26" t="s">
        <v>3508</v>
      </c>
      <c r="H26" t="s">
        <v>3568</v>
      </c>
      <c r="I26" t="s">
        <v>3569</v>
      </c>
      <c r="N26" s="2">
        <v>45539.384722222225</v>
      </c>
      <c r="O26" s="2"/>
      <c r="P26" s="2">
        <v>45554</v>
      </c>
      <c r="Q26" s="2">
        <v>45566.65347222222</v>
      </c>
      <c r="X26" t="s">
        <v>3539</v>
      </c>
      <c r="AD26" t="s">
        <v>1930</v>
      </c>
      <c r="AE26" t="str">
        <f t="shared" si="0"/>
        <v>RASITEM-875</v>
      </c>
    </row>
    <row r="27" spans="1:31" x14ac:dyDescent="0.35">
      <c r="A27" t="s">
        <v>1924</v>
      </c>
      <c r="B27" t="s">
        <v>3570</v>
      </c>
      <c r="C27">
        <v>194792</v>
      </c>
      <c r="D27" t="s">
        <v>3474</v>
      </c>
      <c r="E27" t="s">
        <v>3571</v>
      </c>
      <c r="F27" t="s">
        <v>3572</v>
      </c>
      <c r="G27" t="s">
        <v>3508</v>
      </c>
      <c r="H27" t="s">
        <v>2016</v>
      </c>
      <c r="I27" t="s">
        <v>2019</v>
      </c>
      <c r="N27" s="2">
        <v>45469.625694444447</v>
      </c>
      <c r="O27" s="2"/>
      <c r="P27" s="2">
        <v>45557</v>
      </c>
      <c r="Q27" s="2">
        <v>45558.588888888888</v>
      </c>
      <c r="V27" t="s">
        <v>2023</v>
      </c>
      <c r="X27" t="s">
        <v>85</v>
      </c>
      <c r="AD27" t="s">
        <v>1952</v>
      </c>
      <c r="AE27" t="str">
        <f t="shared" si="0"/>
        <v>RASITEM-779</v>
      </c>
    </row>
    <row r="28" spans="1:31" x14ac:dyDescent="0.35">
      <c r="A28" t="s">
        <v>1924</v>
      </c>
      <c r="B28" t="s">
        <v>3573</v>
      </c>
      <c r="C28">
        <v>205654</v>
      </c>
      <c r="D28" t="s">
        <v>3474</v>
      </c>
      <c r="E28" t="s">
        <v>3574</v>
      </c>
      <c r="F28" t="s">
        <v>3575</v>
      </c>
      <c r="G28" t="s">
        <v>3560</v>
      </c>
      <c r="H28" t="s">
        <v>2349</v>
      </c>
      <c r="I28" t="s">
        <v>2350</v>
      </c>
      <c r="N28" s="2">
        <v>45519.363888888889</v>
      </c>
      <c r="O28" s="2"/>
      <c r="P28" s="2">
        <v>45559</v>
      </c>
      <c r="Q28" s="2">
        <v>45608.584722222222</v>
      </c>
      <c r="X28" t="s">
        <v>3576</v>
      </c>
      <c r="AD28" t="s">
        <v>1952</v>
      </c>
      <c r="AE28" t="str">
        <f t="shared" si="0"/>
        <v>RASITEM-854</v>
      </c>
    </row>
    <row r="29" spans="1:31" x14ac:dyDescent="0.35">
      <c r="A29" t="s">
        <v>1924</v>
      </c>
      <c r="B29" t="s">
        <v>3577</v>
      </c>
      <c r="C29">
        <v>210738</v>
      </c>
      <c r="D29" t="s">
        <v>3474</v>
      </c>
      <c r="E29" t="s">
        <v>3578</v>
      </c>
      <c r="F29" t="s">
        <v>3579</v>
      </c>
      <c r="G29" t="s">
        <v>3560</v>
      </c>
      <c r="H29" t="s">
        <v>2180</v>
      </c>
      <c r="I29" t="s">
        <v>2181</v>
      </c>
      <c r="N29" s="2">
        <v>45546.717361111114</v>
      </c>
      <c r="O29" s="2"/>
      <c r="P29" s="2">
        <v>45560</v>
      </c>
      <c r="Q29" s="2">
        <v>45560.657638888886</v>
      </c>
      <c r="X29" t="s">
        <v>3580</v>
      </c>
      <c r="AD29" t="s">
        <v>1952</v>
      </c>
      <c r="AE29" t="str">
        <f t="shared" si="0"/>
        <v>RASITEM-905</v>
      </c>
    </row>
    <row r="30" spans="1:31" x14ac:dyDescent="0.35">
      <c r="A30" t="s">
        <v>1924</v>
      </c>
      <c r="B30" t="s">
        <v>3581</v>
      </c>
      <c r="C30">
        <v>209481</v>
      </c>
      <c r="D30" t="s">
        <v>3474</v>
      </c>
      <c r="E30" t="s">
        <v>3582</v>
      </c>
      <c r="F30" t="s">
        <v>3583</v>
      </c>
      <c r="G30" t="s">
        <v>3508</v>
      </c>
      <c r="H30" t="s">
        <v>2016</v>
      </c>
      <c r="I30" t="s">
        <v>2019</v>
      </c>
      <c r="N30" s="2">
        <v>45540.522222222222</v>
      </c>
      <c r="O30" s="2"/>
      <c r="P30" s="2">
        <v>45561</v>
      </c>
      <c r="Q30" s="2">
        <v>45663.520833333336</v>
      </c>
      <c r="X30" t="s">
        <v>3530</v>
      </c>
      <c r="AD30" t="s">
        <v>1952</v>
      </c>
      <c r="AE30" t="str">
        <f t="shared" si="0"/>
        <v>RASITEM-884</v>
      </c>
    </row>
    <row r="31" spans="1:31" x14ac:dyDescent="0.35">
      <c r="A31" t="s">
        <v>1924</v>
      </c>
      <c r="B31" t="s">
        <v>3584</v>
      </c>
      <c r="C31">
        <v>207749</v>
      </c>
      <c r="D31" t="s">
        <v>3474</v>
      </c>
      <c r="E31" t="s">
        <v>3585</v>
      </c>
      <c r="F31" t="s">
        <v>3586</v>
      </c>
      <c r="G31" t="s">
        <v>3508</v>
      </c>
      <c r="H31" t="s">
        <v>2016</v>
      </c>
      <c r="I31" t="s">
        <v>2019</v>
      </c>
      <c r="N31" s="2">
        <v>45531.473611111112</v>
      </c>
      <c r="O31" s="2"/>
      <c r="P31" s="2">
        <v>45565</v>
      </c>
      <c r="Q31" s="2">
        <v>45607.665972222225</v>
      </c>
      <c r="V31" t="s">
        <v>2023</v>
      </c>
      <c r="X31" t="s">
        <v>3553</v>
      </c>
      <c r="AD31" t="s">
        <v>1952</v>
      </c>
      <c r="AE31" t="str">
        <f t="shared" si="0"/>
        <v>RASITEM-870</v>
      </c>
    </row>
    <row r="32" spans="1:31" x14ac:dyDescent="0.35">
      <c r="A32" t="s">
        <v>1924</v>
      </c>
      <c r="B32" t="s">
        <v>1226</v>
      </c>
      <c r="C32">
        <v>211477</v>
      </c>
      <c r="D32" t="s">
        <v>3474</v>
      </c>
      <c r="E32" t="s">
        <v>3587</v>
      </c>
      <c r="G32" t="s">
        <v>3588</v>
      </c>
      <c r="H32" t="s">
        <v>1987</v>
      </c>
      <c r="I32" t="s">
        <v>1990</v>
      </c>
      <c r="N32" s="2">
        <v>45551.7</v>
      </c>
      <c r="O32" s="2"/>
      <c r="P32" s="2">
        <v>45566</v>
      </c>
      <c r="Q32" s="2">
        <v>45566.570833333331</v>
      </c>
      <c r="V32" t="s">
        <v>2023</v>
      </c>
      <c r="X32" t="s">
        <v>3533</v>
      </c>
      <c r="AD32" t="s">
        <v>1971</v>
      </c>
      <c r="AE32" t="str">
        <f t="shared" si="0"/>
        <v>RASITEM-911</v>
      </c>
    </row>
    <row r="33" spans="1:31" x14ac:dyDescent="0.35">
      <c r="A33" t="s">
        <v>1924</v>
      </c>
      <c r="B33" t="s">
        <v>1112</v>
      </c>
      <c r="C33">
        <v>206934</v>
      </c>
      <c r="D33" t="s">
        <v>3474</v>
      </c>
      <c r="E33" t="s">
        <v>3589</v>
      </c>
      <c r="F33" t="s">
        <v>3590</v>
      </c>
      <c r="G33" t="s">
        <v>3508</v>
      </c>
      <c r="H33" t="s">
        <v>1987</v>
      </c>
      <c r="I33" t="s">
        <v>1990</v>
      </c>
      <c r="N33" s="2">
        <v>45526.404861111114</v>
      </c>
      <c r="O33" s="2"/>
      <c r="P33" s="2">
        <v>45568</v>
      </c>
      <c r="Q33" s="2">
        <v>45576.531944444447</v>
      </c>
      <c r="V33" t="s">
        <v>2023</v>
      </c>
      <c r="X33" t="s">
        <v>3530</v>
      </c>
      <c r="AD33" t="s">
        <v>1952</v>
      </c>
      <c r="AE33" t="str">
        <f t="shared" si="0"/>
        <v>RASITEM-859</v>
      </c>
    </row>
    <row r="34" spans="1:31" x14ac:dyDescent="0.35">
      <c r="A34" t="s">
        <v>1924</v>
      </c>
      <c r="B34" t="s">
        <v>3591</v>
      </c>
      <c r="C34">
        <v>216164</v>
      </c>
      <c r="D34" t="s">
        <v>3479</v>
      </c>
      <c r="E34" t="s">
        <v>3592</v>
      </c>
      <c r="F34" t="s">
        <v>3593</v>
      </c>
      <c r="G34" t="s">
        <v>3482</v>
      </c>
      <c r="H34" t="s">
        <v>3483</v>
      </c>
      <c r="I34" t="s">
        <v>3484</v>
      </c>
      <c r="N34" s="2">
        <v>45575.155555555553</v>
      </c>
      <c r="O34" s="2">
        <v>45572.645833333336</v>
      </c>
      <c r="P34" s="2">
        <v>45572</v>
      </c>
      <c r="Q34" s="2"/>
      <c r="X34" t="s">
        <v>3485</v>
      </c>
      <c r="Z34" t="s">
        <v>3520</v>
      </c>
      <c r="AD34" t="s">
        <v>1986</v>
      </c>
      <c r="AE34" t="str">
        <f t="shared" si="0"/>
        <v>RASITEM-929</v>
      </c>
    </row>
    <row r="35" spans="1:31" x14ac:dyDescent="0.35">
      <c r="A35" t="s">
        <v>1924</v>
      </c>
      <c r="B35" t="s">
        <v>1209</v>
      </c>
      <c r="C35">
        <v>198910</v>
      </c>
      <c r="D35" t="s">
        <v>3474</v>
      </c>
      <c r="E35" t="s">
        <v>3594</v>
      </c>
      <c r="F35" t="s">
        <v>3595</v>
      </c>
      <c r="G35" t="s">
        <v>3497</v>
      </c>
      <c r="H35" t="s">
        <v>1932</v>
      </c>
      <c r="I35" t="s">
        <v>1933</v>
      </c>
      <c r="N35" s="2">
        <v>45490.604166666664</v>
      </c>
      <c r="O35" s="2"/>
      <c r="P35" s="2">
        <v>45572</v>
      </c>
      <c r="Q35" s="2">
        <v>45574.527083333334</v>
      </c>
      <c r="X35" t="s">
        <v>3477</v>
      </c>
      <c r="AD35" t="s">
        <v>1952</v>
      </c>
      <c r="AE35" t="str">
        <f t="shared" si="0"/>
        <v>RASITEM-802</v>
      </c>
    </row>
    <row r="36" spans="1:31" x14ac:dyDescent="0.35">
      <c r="A36" t="s">
        <v>1924</v>
      </c>
      <c r="B36" t="s">
        <v>3596</v>
      </c>
      <c r="C36">
        <v>143916</v>
      </c>
      <c r="D36" t="s">
        <v>3474</v>
      </c>
      <c r="E36" t="s">
        <v>3597</v>
      </c>
      <c r="F36" t="s">
        <v>3598</v>
      </c>
      <c r="G36" t="s">
        <v>3560</v>
      </c>
      <c r="H36" t="s">
        <v>2349</v>
      </c>
      <c r="I36" t="s">
        <v>2350</v>
      </c>
      <c r="N36" s="2">
        <v>45180.660416666666</v>
      </c>
      <c r="O36" s="2"/>
      <c r="P36" s="2">
        <v>45573</v>
      </c>
      <c r="Q36" s="2">
        <v>45608.586111111108</v>
      </c>
      <c r="V36" t="s">
        <v>2023</v>
      </c>
      <c r="X36" t="s">
        <v>3599</v>
      </c>
      <c r="AD36" t="s">
        <v>1952</v>
      </c>
      <c r="AE36" t="str">
        <f t="shared" si="0"/>
        <v>RASITEM-161</v>
      </c>
    </row>
    <row r="37" spans="1:31" x14ac:dyDescent="0.35">
      <c r="A37" t="s">
        <v>1924</v>
      </c>
      <c r="B37" t="s">
        <v>1231</v>
      </c>
      <c r="C37">
        <v>206255</v>
      </c>
      <c r="D37" t="s">
        <v>3474</v>
      </c>
      <c r="E37" t="s">
        <v>1229</v>
      </c>
      <c r="F37" t="s">
        <v>3600</v>
      </c>
      <c r="G37" t="s">
        <v>3508</v>
      </c>
      <c r="H37" t="s">
        <v>2015</v>
      </c>
      <c r="I37" t="s">
        <v>2018</v>
      </c>
      <c r="J37" t="s">
        <v>3601</v>
      </c>
      <c r="N37" s="2">
        <v>45523.703472222223</v>
      </c>
      <c r="O37" s="2"/>
      <c r="P37" s="2">
        <v>45573</v>
      </c>
      <c r="Q37" s="2">
        <v>45573.585416666669</v>
      </c>
      <c r="V37" t="s">
        <v>2254</v>
      </c>
      <c r="X37" t="s">
        <v>233</v>
      </c>
      <c r="AD37" t="s">
        <v>1952</v>
      </c>
      <c r="AE37" t="str">
        <f t="shared" si="0"/>
        <v>RASITEM-856</v>
      </c>
    </row>
    <row r="38" spans="1:31" x14ac:dyDescent="0.35">
      <c r="A38" t="s">
        <v>1924</v>
      </c>
      <c r="B38" t="s">
        <v>3602</v>
      </c>
      <c r="C38">
        <v>216032</v>
      </c>
      <c r="D38" t="s">
        <v>3479</v>
      </c>
      <c r="E38" t="s">
        <v>3603</v>
      </c>
      <c r="F38" t="s">
        <v>3604</v>
      </c>
      <c r="G38" t="s">
        <v>3482</v>
      </c>
      <c r="H38" t="s">
        <v>3483</v>
      </c>
      <c r="I38" t="s">
        <v>3484</v>
      </c>
      <c r="N38" s="2">
        <v>45574.509722222225</v>
      </c>
      <c r="O38" s="2">
        <v>45574.5</v>
      </c>
      <c r="P38" s="2">
        <v>45574</v>
      </c>
      <c r="Q38" s="2"/>
      <c r="X38" t="s">
        <v>3485</v>
      </c>
      <c r="Z38" t="s">
        <v>3520</v>
      </c>
      <c r="AD38" t="s">
        <v>1986</v>
      </c>
      <c r="AE38" t="str">
        <f t="shared" si="0"/>
        <v>RASITEM-928</v>
      </c>
    </row>
    <row r="39" spans="1:31" x14ac:dyDescent="0.35">
      <c r="A39" t="s">
        <v>1924</v>
      </c>
      <c r="B39" t="s">
        <v>1114</v>
      </c>
      <c r="C39">
        <v>207058</v>
      </c>
      <c r="D39" t="s">
        <v>3474</v>
      </c>
      <c r="E39" t="s">
        <v>3605</v>
      </c>
      <c r="F39" t="s">
        <v>3606</v>
      </c>
      <c r="G39" t="s">
        <v>3508</v>
      </c>
      <c r="H39" t="s">
        <v>2016</v>
      </c>
      <c r="I39" t="s">
        <v>2019</v>
      </c>
      <c r="N39" s="2">
        <v>45526.701388888891</v>
      </c>
      <c r="O39" s="2"/>
      <c r="P39" s="2">
        <v>45574</v>
      </c>
      <c r="Q39" s="2">
        <v>45576.531944444447</v>
      </c>
      <c r="V39" t="s">
        <v>2023</v>
      </c>
      <c r="X39" t="s">
        <v>3530</v>
      </c>
      <c r="AD39" t="s">
        <v>1952</v>
      </c>
      <c r="AE39" t="str">
        <f t="shared" si="0"/>
        <v>RASITEM-862</v>
      </c>
    </row>
    <row r="40" spans="1:31" x14ac:dyDescent="0.35">
      <c r="A40" t="s">
        <v>1924</v>
      </c>
      <c r="B40" t="s">
        <v>3607</v>
      </c>
      <c r="C40">
        <v>206331</v>
      </c>
      <c r="D40" t="s">
        <v>3474</v>
      </c>
      <c r="E40" t="s">
        <v>3608</v>
      </c>
      <c r="F40" t="s">
        <v>3609</v>
      </c>
      <c r="G40" t="s">
        <v>3508</v>
      </c>
      <c r="H40" t="s">
        <v>2016</v>
      </c>
      <c r="I40" t="s">
        <v>2019</v>
      </c>
      <c r="N40" s="2">
        <v>45524.351388888892</v>
      </c>
      <c r="O40" s="2"/>
      <c r="P40" s="2">
        <v>45574</v>
      </c>
      <c r="Q40" s="2">
        <v>45574.368750000001</v>
      </c>
      <c r="V40" t="s">
        <v>2023</v>
      </c>
      <c r="X40" t="s">
        <v>85</v>
      </c>
      <c r="AD40" t="s">
        <v>1952</v>
      </c>
      <c r="AE40" t="str">
        <f t="shared" si="0"/>
        <v>RASITEM-857</v>
      </c>
    </row>
    <row r="41" spans="1:31" x14ac:dyDescent="0.35">
      <c r="A41" t="s">
        <v>1924</v>
      </c>
      <c r="B41" t="s">
        <v>3610</v>
      </c>
      <c r="C41">
        <v>205650</v>
      </c>
      <c r="D41" t="s">
        <v>3474</v>
      </c>
      <c r="E41" t="s">
        <v>3611</v>
      </c>
      <c r="F41" t="s">
        <v>3612</v>
      </c>
      <c r="G41" t="s">
        <v>3560</v>
      </c>
      <c r="H41" t="s">
        <v>2349</v>
      </c>
      <c r="I41" t="s">
        <v>2350</v>
      </c>
      <c r="N41" s="2">
        <v>45519.361111111109</v>
      </c>
      <c r="O41" s="2"/>
      <c r="P41" s="2">
        <v>45575</v>
      </c>
      <c r="Q41" s="2">
        <v>45608.584722222222</v>
      </c>
      <c r="X41" t="s">
        <v>3613</v>
      </c>
      <c r="AD41" t="s">
        <v>1971</v>
      </c>
      <c r="AE41" t="str">
        <f t="shared" si="0"/>
        <v>RASITEM-853</v>
      </c>
    </row>
    <row r="42" spans="1:31" x14ac:dyDescent="0.35">
      <c r="A42" t="s">
        <v>1924</v>
      </c>
      <c r="B42" t="s">
        <v>3614</v>
      </c>
      <c r="C42">
        <v>233603</v>
      </c>
      <c r="D42" t="s">
        <v>3474</v>
      </c>
      <c r="E42" t="s">
        <v>3615</v>
      </c>
      <c r="G42" t="s">
        <v>3560</v>
      </c>
      <c r="H42" t="s">
        <v>2349</v>
      </c>
      <c r="I42" t="s">
        <v>2350</v>
      </c>
      <c r="N42" s="2">
        <v>45664.625</v>
      </c>
      <c r="O42" s="2"/>
      <c r="P42" s="2">
        <v>45575</v>
      </c>
      <c r="Q42" s="2">
        <v>45664.625694444447</v>
      </c>
      <c r="X42" t="s">
        <v>3613</v>
      </c>
      <c r="AD42" t="s">
        <v>1971</v>
      </c>
      <c r="AE42" t="str">
        <f t="shared" si="0"/>
        <v>RASITEM-1023</v>
      </c>
    </row>
    <row r="43" spans="1:31" x14ac:dyDescent="0.35">
      <c r="A43" t="s">
        <v>1924</v>
      </c>
      <c r="B43" t="s">
        <v>1200</v>
      </c>
      <c r="C43">
        <v>207558</v>
      </c>
      <c r="D43" t="s">
        <v>3474</v>
      </c>
      <c r="E43" t="s">
        <v>1198</v>
      </c>
      <c r="F43" t="s">
        <v>3616</v>
      </c>
      <c r="G43" t="s">
        <v>3508</v>
      </c>
      <c r="H43" t="s">
        <v>2015</v>
      </c>
      <c r="I43" t="s">
        <v>2018</v>
      </c>
      <c r="J43" t="s">
        <v>3617</v>
      </c>
      <c r="N43" s="2">
        <v>45530.554861111108</v>
      </c>
      <c r="O43" s="2"/>
      <c r="P43" s="2">
        <v>45576</v>
      </c>
      <c r="Q43" s="2">
        <v>45576.681250000001</v>
      </c>
      <c r="V43" t="s">
        <v>2254</v>
      </c>
      <c r="X43" t="s">
        <v>233</v>
      </c>
      <c r="AD43" t="s">
        <v>1952</v>
      </c>
      <c r="AE43" t="str">
        <f t="shared" si="0"/>
        <v>RASITEM-866</v>
      </c>
    </row>
    <row r="44" spans="1:31" x14ac:dyDescent="0.35">
      <c r="A44" t="s">
        <v>1924</v>
      </c>
      <c r="B44" t="s">
        <v>3618</v>
      </c>
      <c r="C44">
        <v>217580</v>
      </c>
      <c r="D44" t="s">
        <v>3479</v>
      </c>
      <c r="E44" t="s">
        <v>3619</v>
      </c>
      <c r="F44" t="s">
        <v>3620</v>
      </c>
      <c r="G44" t="s">
        <v>3482</v>
      </c>
      <c r="H44" t="s">
        <v>1975</v>
      </c>
      <c r="I44" t="s">
        <v>1976</v>
      </c>
      <c r="N44" s="2">
        <v>45581.54791666667</v>
      </c>
      <c r="O44" s="2">
        <v>45576.520833333336</v>
      </c>
      <c r="P44" s="2">
        <v>45576</v>
      </c>
      <c r="Q44" s="2"/>
      <c r="X44" t="s">
        <v>3485</v>
      </c>
      <c r="Z44" t="s">
        <v>3621</v>
      </c>
      <c r="AD44" t="s">
        <v>1986</v>
      </c>
      <c r="AE44" t="str">
        <f t="shared" si="0"/>
        <v>RASITEM-934</v>
      </c>
    </row>
    <row r="45" spans="1:31" x14ac:dyDescent="0.35">
      <c r="A45" t="s">
        <v>1924</v>
      </c>
      <c r="B45" t="s">
        <v>1191</v>
      </c>
      <c r="C45">
        <v>199975</v>
      </c>
      <c r="D45" t="s">
        <v>3474</v>
      </c>
      <c r="E45" t="s">
        <v>3622</v>
      </c>
      <c r="G45" t="s">
        <v>3560</v>
      </c>
      <c r="H45" t="s">
        <v>2349</v>
      </c>
      <c r="I45" t="s">
        <v>2350</v>
      </c>
      <c r="N45" s="2">
        <v>45496.423611111109</v>
      </c>
      <c r="O45" s="2"/>
      <c r="P45" s="2">
        <v>45579</v>
      </c>
      <c r="Q45" s="2">
        <v>45580.336805555555</v>
      </c>
      <c r="V45" t="s">
        <v>2061</v>
      </c>
      <c r="X45" t="s">
        <v>606</v>
      </c>
      <c r="AD45" t="s">
        <v>1952</v>
      </c>
      <c r="AE45" t="str">
        <f t="shared" si="0"/>
        <v>RASITEM-817</v>
      </c>
    </row>
    <row r="46" spans="1:31" x14ac:dyDescent="0.35">
      <c r="A46" t="s">
        <v>1924</v>
      </c>
      <c r="B46" t="s">
        <v>3623</v>
      </c>
      <c r="C46">
        <v>214280</v>
      </c>
      <c r="D46" t="s">
        <v>3474</v>
      </c>
      <c r="E46" t="s">
        <v>3624</v>
      </c>
      <c r="G46" t="s">
        <v>3508</v>
      </c>
      <c r="H46" t="s">
        <v>3568</v>
      </c>
      <c r="I46" t="s">
        <v>3569</v>
      </c>
      <c r="N46" s="2">
        <v>45566.654166666667</v>
      </c>
      <c r="O46" s="2"/>
      <c r="P46" s="2">
        <v>45582</v>
      </c>
      <c r="Q46" s="2">
        <v>45610.685416666667</v>
      </c>
      <c r="X46" t="s">
        <v>3539</v>
      </c>
      <c r="AD46" t="s">
        <v>1952</v>
      </c>
      <c r="AE46" t="str">
        <f t="shared" si="0"/>
        <v>RASITEM-925</v>
      </c>
    </row>
    <row r="47" spans="1:31" x14ac:dyDescent="0.35">
      <c r="A47" t="s">
        <v>1924</v>
      </c>
      <c r="B47" t="s">
        <v>3625</v>
      </c>
      <c r="C47">
        <v>207707</v>
      </c>
      <c r="D47" t="s">
        <v>3474</v>
      </c>
      <c r="E47" t="s">
        <v>3626</v>
      </c>
      <c r="G47" t="s">
        <v>3508</v>
      </c>
      <c r="H47" t="s">
        <v>2015</v>
      </c>
      <c r="I47" t="s">
        <v>2018</v>
      </c>
      <c r="N47" s="2">
        <v>45531.390972222223</v>
      </c>
      <c r="O47" s="2"/>
      <c r="P47" s="2">
        <v>45582</v>
      </c>
      <c r="Q47" s="2">
        <v>45582.48541666667</v>
      </c>
      <c r="V47" t="s">
        <v>2023</v>
      </c>
      <c r="X47" t="s">
        <v>3627</v>
      </c>
      <c r="AD47" t="s">
        <v>1952</v>
      </c>
      <c r="AE47" t="str">
        <f t="shared" si="0"/>
        <v>RASITEM-868</v>
      </c>
    </row>
    <row r="48" spans="1:31" x14ac:dyDescent="0.35">
      <c r="A48" t="s">
        <v>1924</v>
      </c>
      <c r="B48" t="s">
        <v>1183</v>
      </c>
      <c r="C48">
        <v>160399</v>
      </c>
      <c r="D48" t="s">
        <v>3474</v>
      </c>
      <c r="E48" t="s">
        <v>3628</v>
      </c>
      <c r="F48" t="s">
        <v>3629</v>
      </c>
      <c r="G48" t="s">
        <v>3560</v>
      </c>
      <c r="H48" t="s">
        <v>1999</v>
      </c>
      <c r="I48" t="s">
        <v>2000</v>
      </c>
      <c r="N48" s="2">
        <v>45279.427777777775</v>
      </c>
      <c r="O48" s="2"/>
      <c r="P48" s="2">
        <v>45582</v>
      </c>
      <c r="Q48" s="2">
        <v>45582.486111111109</v>
      </c>
      <c r="V48" t="s">
        <v>2217</v>
      </c>
      <c r="X48" t="s">
        <v>3627</v>
      </c>
      <c r="AD48" t="s">
        <v>1952</v>
      </c>
      <c r="AE48" t="str">
        <f t="shared" si="0"/>
        <v>RASITEM-501</v>
      </c>
    </row>
    <row r="49" spans="1:31" x14ac:dyDescent="0.35">
      <c r="A49" t="s">
        <v>1924</v>
      </c>
      <c r="B49" t="s">
        <v>3630</v>
      </c>
      <c r="C49">
        <v>218649</v>
      </c>
      <c r="D49" t="s">
        <v>3474</v>
      </c>
      <c r="E49" s="4" t="s">
        <v>3631</v>
      </c>
      <c r="F49" t="s">
        <v>3632</v>
      </c>
      <c r="G49" t="s">
        <v>3588</v>
      </c>
      <c r="H49" t="s">
        <v>2460</v>
      </c>
      <c r="I49" t="s">
        <v>2461</v>
      </c>
      <c r="N49" s="2">
        <v>45587.372916666667</v>
      </c>
      <c r="O49" s="2"/>
      <c r="P49" s="2">
        <v>45583</v>
      </c>
      <c r="Q49" s="2">
        <v>45587.372916666667</v>
      </c>
      <c r="V49" t="s">
        <v>2023</v>
      </c>
      <c r="X49" t="s">
        <v>3633</v>
      </c>
      <c r="AD49" t="s">
        <v>1986</v>
      </c>
      <c r="AE49" t="str">
        <f t="shared" si="0"/>
        <v>RASITEM-936</v>
      </c>
    </row>
    <row r="50" spans="1:31" x14ac:dyDescent="0.35">
      <c r="A50" t="s">
        <v>1924</v>
      </c>
      <c r="B50" t="s">
        <v>1176</v>
      </c>
      <c r="C50">
        <v>218001</v>
      </c>
      <c r="D50" t="s">
        <v>3474</v>
      </c>
      <c r="E50" t="s">
        <v>3634</v>
      </c>
      <c r="F50" t="s">
        <v>3635</v>
      </c>
      <c r="G50" t="s">
        <v>3508</v>
      </c>
      <c r="H50" t="s">
        <v>2015</v>
      </c>
      <c r="I50" t="s">
        <v>2018</v>
      </c>
      <c r="N50" s="2">
        <v>45582.770833333336</v>
      </c>
      <c r="O50" s="2"/>
      <c r="P50" s="2">
        <v>45583</v>
      </c>
      <c r="Q50" s="2">
        <v>45583.401388888888</v>
      </c>
      <c r="V50" t="s">
        <v>2254</v>
      </c>
      <c r="X50" t="s">
        <v>233</v>
      </c>
      <c r="AD50" t="s">
        <v>1952</v>
      </c>
      <c r="AE50" t="str">
        <f t="shared" si="0"/>
        <v>RASITEM-935</v>
      </c>
    </row>
    <row r="51" spans="1:31" x14ac:dyDescent="0.35">
      <c r="A51" t="s">
        <v>1924</v>
      </c>
      <c r="B51" t="s">
        <v>1171</v>
      </c>
      <c r="C51">
        <v>166922</v>
      </c>
      <c r="D51" t="s">
        <v>3474</v>
      </c>
      <c r="E51" t="s">
        <v>1169</v>
      </c>
      <c r="F51" t="s">
        <v>3636</v>
      </c>
      <c r="G51" t="s">
        <v>3560</v>
      </c>
      <c r="H51" t="s">
        <v>2044</v>
      </c>
      <c r="I51" t="s">
        <v>2045</v>
      </c>
      <c r="N51" s="2">
        <v>45324.476388888892</v>
      </c>
      <c r="O51" s="2"/>
      <c r="P51" s="2">
        <v>45586</v>
      </c>
      <c r="Q51" s="2">
        <v>45586.665277777778</v>
      </c>
      <c r="V51" t="s">
        <v>2217</v>
      </c>
      <c r="X51" t="s">
        <v>3627</v>
      </c>
      <c r="AD51" t="s">
        <v>1952</v>
      </c>
      <c r="AE51" t="str">
        <f t="shared" si="0"/>
        <v>RASITEM-580</v>
      </c>
    </row>
    <row r="52" spans="1:31" x14ac:dyDescent="0.35">
      <c r="A52" t="s">
        <v>1924</v>
      </c>
      <c r="B52" t="s">
        <v>3637</v>
      </c>
      <c r="C52">
        <v>207261</v>
      </c>
      <c r="D52" t="s">
        <v>3474</v>
      </c>
      <c r="E52" t="s">
        <v>3638</v>
      </c>
      <c r="F52" t="s">
        <v>3639</v>
      </c>
      <c r="H52" t="s">
        <v>2016</v>
      </c>
      <c r="I52" t="s">
        <v>2019</v>
      </c>
      <c r="N52" s="2">
        <v>45527.459722222222</v>
      </c>
      <c r="O52" s="2"/>
      <c r="P52" s="2">
        <v>45586</v>
      </c>
      <c r="Q52" s="2">
        <v>45663.524305555555</v>
      </c>
      <c r="V52" t="s">
        <v>2217</v>
      </c>
      <c r="X52" t="s">
        <v>3509</v>
      </c>
      <c r="AD52" t="s">
        <v>1952</v>
      </c>
      <c r="AE52" t="str">
        <f t="shared" si="0"/>
        <v>RASITEM-863</v>
      </c>
    </row>
    <row r="53" spans="1:31" x14ac:dyDescent="0.35">
      <c r="A53" t="s">
        <v>1924</v>
      </c>
      <c r="B53" t="s">
        <v>1159</v>
      </c>
      <c r="C53">
        <v>162628</v>
      </c>
      <c r="D53" t="s">
        <v>3474</v>
      </c>
      <c r="E53" t="s">
        <v>3640</v>
      </c>
      <c r="F53" t="s">
        <v>3641</v>
      </c>
      <c r="H53" t="s">
        <v>3483</v>
      </c>
      <c r="I53" t="s">
        <v>3484</v>
      </c>
      <c r="N53" s="2">
        <v>45300.368055555555</v>
      </c>
      <c r="O53" s="2"/>
      <c r="P53" s="2">
        <v>45588</v>
      </c>
      <c r="Q53" s="2">
        <v>45588.706944444442</v>
      </c>
      <c r="X53" t="s">
        <v>3642</v>
      </c>
      <c r="AD53" t="s">
        <v>1986</v>
      </c>
      <c r="AE53" t="str">
        <f t="shared" si="0"/>
        <v>RASITEM-517</v>
      </c>
    </row>
    <row r="54" spans="1:31" x14ac:dyDescent="0.35">
      <c r="A54" t="s">
        <v>1924</v>
      </c>
      <c r="B54" t="s">
        <v>3643</v>
      </c>
      <c r="C54">
        <v>219481</v>
      </c>
      <c r="D54" t="s">
        <v>3479</v>
      </c>
      <c r="E54" t="s">
        <v>3644</v>
      </c>
      <c r="F54" t="s">
        <v>3645</v>
      </c>
      <c r="G54" t="s">
        <v>3482</v>
      </c>
      <c r="H54" t="s">
        <v>1975</v>
      </c>
      <c r="I54" t="s">
        <v>1976</v>
      </c>
      <c r="N54" s="2">
        <v>45590.302083333336</v>
      </c>
      <c r="O54" s="2">
        <v>45588.375</v>
      </c>
      <c r="P54" s="2">
        <v>45588</v>
      </c>
      <c r="Q54" s="2"/>
      <c r="X54" t="s">
        <v>3485</v>
      </c>
      <c r="AD54" t="s">
        <v>1986</v>
      </c>
      <c r="AE54" t="str">
        <f t="shared" si="0"/>
        <v>RASITEM-937</v>
      </c>
    </row>
    <row r="55" spans="1:31" x14ac:dyDescent="0.35">
      <c r="A55" t="s">
        <v>1924</v>
      </c>
      <c r="B55" t="s">
        <v>3646</v>
      </c>
      <c r="C55">
        <v>194524</v>
      </c>
      <c r="D55" t="s">
        <v>3474</v>
      </c>
      <c r="E55" t="s">
        <v>3647</v>
      </c>
      <c r="F55" t="s">
        <v>3648</v>
      </c>
      <c r="G55" t="s">
        <v>3482</v>
      </c>
      <c r="H55" t="s">
        <v>1988</v>
      </c>
      <c r="I55" t="s">
        <v>1991</v>
      </c>
      <c r="N55" s="2">
        <v>45469.388194444444</v>
      </c>
      <c r="O55" s="2"/>
      <c r="P55" s="2">
        <v>45588</v>
      </c>
      <c r="Q55" s="2">
        <v>45588.673611111109</v>
      </c>
      <c r="V55" t="s">
        <v>2217</v>
      </c>
      <c r="X55" t="s">
        <v>606</v>
      </c>
      <c r="AD55" t="s">
        <v>1952</v>
      </c>
      <c r="AE55" t="str">
        <f t="shared" si="0"/>
        <v>RASITEM-777</v>
      </c>
    </row>
    <row r="56" spans="1:31" x14ac:dyDescent="0.35">
      <c r="A56" t="s">
        <v>1924</v>
      </c>
      <c r="B56" t="s">
        <v>3649</v>
      </c>
      <c r="C56">
        <v>209602</v>
      </c>
      <c r="D56" t="s">
        <v>3474</v>
      </c>
      <c r="E56" t="s">
        <v>3650</v>
      </c>
      <c r="F56" t="s">
        <v>3651</v>
      </c>
      <c r="G56" t="s">
        <v>3482</v>
      </c>
      <c r="H56" t="s">
        <v>1988</v>
      </c>
      <c r="I56" t="s">
        <v>1991</v>
      </c>
      <c r="N56" s="2">
        <v>45541.320833333331</v>
      </c>
      <c r="O56" s="2"/>
      <c r="P56" s="2">
        <v>45588</v>
      </c>
      <c r="Q56" s="2">
        <v>45593.56527777778</v>
      </c>
      <c r="V56" t="s">
        <v>2023</v>
      </c>
      <c r="X56" t="s">
        <v>3613</v>
      </c>
      <c r="AD56" t="s">
        <v>1952</v>
      </c>
      <c r="AE56" t="str">
        <f t="shared" si="0"/>
        <v>RASITEM-887</v>
      </c>
    </row>
    <row r="57" spans="1:31" x14ac:dyDescent="0.35">
      <c r="A57" t="s">
        <v>1924</v>
      </c>
      <c r="B57" t="s">
        <v>1156</v>
      </c>
      <c r="C57">
        <v>152841</v>
      </c>
      <c r="D57" t="s">
        <v>3474</v>
      </c>
      <c r="E57" t="s">
        <v>3652</v>
      </c>
      <c r="F57" t="s">
        <v>3653</v>
      </c>
      <c r="G57" t="s">
        <v>3482</v>
      </c>
      <c r="H57" t="s">
        <v>2146</v>
      </c>
      <c r="I57" t="s">
        <v>2147</v>
      </c>
      <c r="N57" s="2">
        <v>45232.119444444441</v>
      </c>
      <c r="O57" s="2"/>
      <c r="P57" s="2">
        <v>45588</v>
      </c>
      <c r="Q57" s="2">
        <v>45588.709722222222</v>
      </c>
      <c r="X57" t="s">
        <v>3654</v>
      </c>
      <c r="AD57" t="s">
        <v>2116</v>
      </c>
      <c r="AE57" t="str">
        <f t="shared" si="0"/>
        <v>RASITEM-394</v>
      </c>
    </row>
    <row r="58" spans="1:31" x14ac:dyDescent="0.35">
      <c r="A58" t="s">
        <v>1924</v>
      </c>
      <c r="B58" t="s">
        <v>3655</v>
      </c>
      <c r="C58">
        <v>198333</v>
      </c>
      <c r="D58" t="s">
        <v>3474</v>
      </c>
      <c r="E58" t="s">
        <v>3656</v>
      </c>
      <c r="F58" t="s">
        <v>3657</v>
      </c>
      <c r="G58" t="s">
        <v>3524</v>
      </c>
      <c r="H58" t="s">
        <v>3525</v>
      </c>
      <c r="I58" t="s">
        <v>3526</v>
      </c>
      <c r="N58" s="2">
        <v>45488.463194444441</v>
      </c>
      <c r="O58" s="2"/>
      <c r="P58" s="2">
        <v>45589</v>
      </c>
      <c r="Q58" s="2">
        <v>45727.525694444441</v>
      </c>
      <c r="X58" t="s">
        <v>3658</v>
      </c>
      <c r="AD58" t="s">
        <v>1986</v>
      </c>
      <c r="AE58" t="str">
        <f t="shared" si="0"/>
        <v>RASITEM-794</v>
      </c>
    </row>
    <row r="59" spans="1:31" x14ac:dyDescent="0.35">
      <c r="A59" t="s">
        <v>1924</v>
      </c>
      <c r="B59" t="s">
        <v>3659</v>
      </c>
      <c r="C59">
        <v>188503</v>
      </c>
      <c r="D59" t="s">
        <v>3474</v>
      </c>
      <c r="E59" t="s">
        <v>3660</v>
      </c>
      <c r="F59" t="s">
        <v>3661</v>
      </c>
      <c r="G59" t="s">
        <v>3482</v>
      </c>
      <c r="H59" t="s">
        <v>1988</v>
      </c>
      <c r="I59" t="s">
        <v>1991</v>
      </c>
      <c r="N59" s="2">
        <v>45441.277083333334</v>
      </c>
      <c r="O59" s="2"/>
      <c r="P59" s="2">
        <v>45589</v>
      </c>
      <c r="Q59" s="2">
        <v>45593.30972222222</v>
      </c>
      <c r="V59" t="s">
        <v>2217</v>
      </c>
      <c r="X59" t="s">
        <v>606</v>
      </c>
      <c r="AD59" t="s">
        <v>1952</v>
      </c>
      <c r="AE59" t="str">
        <f t="shared" si="0"/>
        <v>RASITEM-731</v>
      </c>
    </row>
    <row r="60" spans="1:31" x14ac:dyDescent="0.35">
      <c r="A60" t="s">
        <v>1924</v>
      </c>
      <c r="B60" t="s">
        <v>3662</v>
      </c>
      <c r="C60">
        <v>217148</v>
      </c>
      <c r="D60" t="s">
        <v>3474</v>
      </c>
      <c r="E60" t="s">
        <v>3663</v>
      </c>
      <c r="F60" t="s">
        <v>3664</v>
      </c>
      <c r="G60" t="s">
        <v>3508</v>
      </c>
      <c r="H60" t="s">
        <v>2016</v>
      </c>
      <c r="I60" t="s">
        <v>2019</v>
      </c>
      <c r="N60" s="2">
        <v>45580.370833333334</v>
      </c>
      <c r="O60" s="2"/>
      <c r="P60" s="2">
        <v>45589</v>
      </c>
      <c r="Q60" s="2">
        <v>45663.509027777778</v>
      </c>
      <c r="X60" t="s">
        <v>3509</v>
      </c>
      <c r="AD60" t="s">
        <v>1952</v>
      </c>
      <c r="AE60" t="str">
        <f t="shared" si="0"/>
        <v>RASITEM-931</v>
      </c>
    </row>
    <row r="61" spans="1:31" x14ac:dyDescent="0.35">
      <c r="A61" t="s">
        <v>1924</v>
      </c>
      <c r="B61" t="s">
        <v>1162</v>
      </c>
      <c r="C61">
        <v>217204</v>
      </c>
      <c r="D61" t="s">
        <v>3474</v>
      </c>
      <c r="E61" t="s">
        <v>3665</v>
      </c>
      <c r="F61" t="s">
        <v>3666</v>
      </c>
      <c r="G61" t="s">
        <v>3508</v>
      </c>
      <c r="H61" t="s">
        <v>2016</v>
      </c>
      <c r="I61" t="s">
        <v>2019</v>
      </c>
      <c r="N61" s="2">
        <v>45580.479861111111</v>
      </c>
      <c r="O61" s="2"/>
      <c r="P61" s="2">
        <v>45591</v>
      </c>
      <c r="Q61" s="2">
        <v>45663.512499999997</v>
      </c>
      <c r="V61" t="s">
        <v>2061</v>
      </c>
      <c r="X61" t="s">
        <v>3509</v>
      </c>
      <c r="AD61" t="s">
        <v>1952</v>
      </c>
      <c r="AE61" t="str">
        <f t="shared" si="0"/>
        <v>RASITEM-933</v>
      </c>
    </row>
    <row r="62" spans="1:31" x14ac:dyDescent="0.35">
      <c r="A62" t="s">
        <v>1924</v>
      </c>
      <c r="B62" t="s">
        <v>1146</v>
      </c>
      <c r="C62">
        <v>220114</v>
      </c>
      <c r="D62" t="s">
        <v>3474</v>
      </c>
      <c r="E62" t="s">
        <v>3667</v>
      </c>
      <c r="F62" t="s">
        <v>3668</v>
      </c>
      <c r="G62" t="s">
        <v>3560</v>
      </c>
      <c r="H62" t="s">
        <v>2047</v>
      </c>
      <c r="I62" t="s">
        <v>2048</v>
      </c>
      <c r="N62" s="2">
        <v>45590.5</v>
      </c>
      <c r="O62" s="2"/>
      <c r="P62" s="2">
        <v>45594</v>
      </c>
      <c r="Q62" s="2">
        <v>45594.555555555555</v>
      </c>
      <c r="X62" t="s">
        <v>3627</v>
      </c>
      <c r="AD62" t="s">
        <v>1952</v>
      </c>
      <c r="AE62" t="str">
        <f t="shared" si="0"/>
        <v>RASITEM-940</v>
      </c>
    </row>
    <row r="63" spans="1:31" x14ac:dyDescent="0.35">
      <c r="A63" t="s">
        <v>1924</v>
      </c>
      <c r="B63" t="s">
        <v>1138</v>
      </c>
      <c r="C63">
        <v>201139</v>
      </c>
      <c r="D63" t="s">
        <v>3474</v>
      </c>
      <c r="E63" t="s">
        <v>3669</v>
      </c>
      <c r="G63" t="s">
        <v>3560</v>
      </c>
      <c r="H63" t="s">
        <v>2533</v>
      </c>
      <c r="I63" t="s">
        <v>2534</v>
      </c>
      <c r="N63" s="2">
        <v>45502.482638888891</v>
      </c>
      <c r="O63" s="2"/>
      <c r="P63" s="2">
        <v>45594</v>
      </c>
      <c r="Q63" s="2">
        <v>45594.579861111109</v>
      </c>
      <c r="V63" t="s">
        <v>2023</v>
      </c>
      <c r="X63" t="s">
        <v>3545</v>
      </c>
      <c r="AD63" t="s">
        <v>2116</v>
      </c>
      <c r="AE63" t="str">
        <f t="shared" si="0"/>
        <v>RASITEM-822</v>
      </c>
    </row>
    <row r="64" spans="1:31" x14ac:dyDescent="0.35">
      <c r="A64" t="s">
        <v>1924</v>
      </c>
      <c r="B64" t="s">
        <v>3670</v>
      </c>
      <c r="C64">
        <v>195775</v>
      </c>
      <c r="D64" t="s">
        <v>3474</v>
      </c>
      <c r="E64" t="s">
        <v>3671</v>
      </c>
      <c r="F64" t="s">
        <v>3672</v>
      </c>
      <c r="G64" t="s">
        <v>3497</v>
      </c>
      <c r="H64" t="s">
        <v>2118</v>
      </c>
      <c r="I64" t="s">
        <v>2120</v>
      </c>
      <c r="N64" s="2">
        <v>45474.987500000003</v>
      </c>
      <c r="O64" s="2"/>
      <c r="P64" s="2">
        <v>45594</v>
      </c>
      <c r="Q64" s="2">
        <v>45664.9</v>
      </c>
      <c r="V64" t="s">
        <v>2217</v>
      </c>
      <c r="X64" t="s">
        <v>3505</v>
      </c>
      <c r="AD64" t="s">
        <v>2116</v>
      </c>
      <c r="AE64" t="str">
        <f t="shared" si="0"/>
        <v>RASITEM-782</v>
      </c>
    </row>
    <row r="65" spans="1:31" x14ac:dyDescent="0.35">
      <c r="A65" t="s">
        <v>1924</v>
      </c>
      <c r="B65" t="s">
        <v>1149</v>
      </c>
      <c r="C65">
        <v>219650</v>
      </c>
      <c r="D65" t="s">
        <v>3474</v>
      </c>
      <c r="E65" t="s">
        <v>3673</v>
      </c>
      <c r="F65" t="s">
        <v>3668</v>
      </c>
      <c r="G65" t="s">
        <v>3560</v>
      </c>
      <c r="H65" t="s">
        <v>2047</v>
      </c>
      <c r="I65" t="s">
        <v>2048</v>
      </c>
      <c r="N65" s="2">
        <v>45590.479861111111</v>
      </c>
      <c r="O65" s="2"/>
      <c r="P65" s="2">
        <v>45594</v>
      </c>
      <c r="Q65" s="2">
        <v>45594.556944444441</v>
      </c>
      <c r="X65" t="s">
        <v>3627</v>
      </c>
      <c r="AD65" t="s">
        <v>1952</v>
      </c>
      <c r="AE65" t="str">
        <f t="shared" si="0"/>
        <v>RASITEM-938</v>
      </c>
    </row>
    <row r="66" spans="1:31" x14ac:dyDescent="0.35">
      <c r="A66" t="s">
        <v>1924</v>
      </c>
      <c r="B66" t="s">
        <v>1143</v>
      </c>
      <c r="C66">
        <v>220112</v>
      </c>
      <c r="D66" t="s">
        <v>3474</v>
      </c>
      <c r="E66" t="s">
        <v>3674</v>
      </c>
      <c r="F66" t="s">
        <v>3668</v>
      </c>
      <c r="G66" t="s">
        <v>3560</v>
      </c>
      <c r="H66" t="s">
        <v>2047</v>
      </c>
      <c r="I66" t="s">
        <v>2048</v>
      </c>
      <c r="N66" s="2">
        <v>45590.495833333334</v>
      </c>
      <c r="O66" s="2"/>
      <c r="P66" s="2">
        <v>45594</v>
      </c>
      <c r="Q66" s="2">
        <v>45594.556250000001</v>
      </c>
      <c r="X66" t="s">
        <v>3627</v>
      </c>
      <c r="AD66" t="s">
        <v>1952</v>
      </c>
      <c r="AE66" t="str">
        <f t="shared" ref="AE66:AE129" si="1">B66</f>
        <v>RASITEM-939</v>
      </c>
    </row>
    <row r="67" spans="1:31" x14ac:dyDescent="0.35">
      <c r="A67" t="s">
        <v>1924</v>
      </c>
      <c r="B67" t="s">
        <v>1135</v>
      </c>
      <c r="C67">
        <v>167663</v>
      </c>
      <c r="D67" t="s">
        <v>3474</v>
      </c>
      <c r="E67" t="s">
        <v>3675</v>
      </c>
      <c r="G67" t="s">
        <v>3497</v>
      </c>
      <c r="H67" t="s">
        <v>2262</v>
      </c>
      <c r="I67" t="s">
        <v>2263</v>
      </c>
      <c r="N67" s="2">
        <v>45329.530555555553</v>
      </c>
      <c r="O67" s="2"/>
      <c r="P67" s="2">
        <v>45596</v>
      </c>
      <c r="Q67" s="2">
        <v>45596.448611111111</v>
      </c>
      <c r="X67" t="s">
        <v>3676</v>
      </c>
      <c r="AD67" t="s">
        <v>1986</v>
      </c>
      <c r="AE67" t="str">
        <f t="shared" si="1"/>
        <v>RASITEM-601</v>
      </c>
    </row>
    <row r="68" spans="1:31" x14ac:dyDescent="0.35">
      <c r="A68" t="s">
        <v>1924</v>
      </c>
      <c r="B68" t="s">
        <v>3677</v>
      </c>
      <c r="C68">
        <v>222052</v>
      </c>
      <c r="D68" t="s">
        <v>3474</v>
      </c>
      <c r="E68" t="s">
        <v>3678</v>
      </c>
      <c r="F68" t="s">
        <v>3679</v>
      </c>
      <c r="G68" t="s">
        <v>3482</v>
      </c>
      <c r="H68" t="s">
        <v>1975</v>
      </c>
      <c r="I68" t="s">
        <v>1976</v>
      </c>
      <c r="N68" s="2">
        <v>45597.522916666669</v>
      </c>
      <c r="O68" s="2"/>
      <c r="P68" s="2">
        <v>45596</v>
      </c>
      <c r="Q68" s="2">
        <v>45604.445138888892</v>
      </c>
      <c r="V68" t="s">
        <v>2023</v>
      </c>
      <c r="X68" t="s">
        <v>3633</v>
      </c>
      <c r="AD68" t="s">
        <v>1986</v>
      </c>
      <c r="AE68" t="str">
        <f t="shared" si="1"/>
        <v>RASITEM-969</v>
      </c>
    </row>
    <row r="69" spans="1:31" x14ac:dyDescent="0.35">
      <c r="A69" t="s">
        <v>1924</v>
      </c>
      <c r="B69" t="s">
        <v>3680</v>
      </c>
      <c r="C69">
        <v>140786</v>
      </c>
      <c r="D69" t="s">
        <v>3474</v>
      </c>
      <c r="E69" t="s">
        <v>3681</v>
      </c>
      <c r="F69" t="s">
        <v>3682</v>
      </c>
      <c r="G69" t="s">
        <v>3508</v>
      </c>
      <c r="H69" t="s">
        <v>2322</v>
      </c>
      <c r="I69" t="s">
        <v>2323</v>
      </c>
      <c r="N69" s="2">
        <v>45160.338194444441</v>
      </c>
      <c r="O69" s="2"/>
      <c r="P69" s="2">
        <v>45596</v>
      </c>
      <c r="Q69" s="2">
        <v>45660.279166666667</v>
      </c>
      <c r="X69" t="s">
        <v>3477</v>
      </c>
      <c r="AD69" t="s">
        <v>1986</v>
      </c>
      <c r="AE69" t="str">
        <f t="shared" si="1"/>
        <v>RASITEM-121</v>
      </c>
    </row>
    <row r="70" spans="1:31" x14ac:dyDescent="0.35">
      <c r="A70" t="s">
        <v>1924</v>
      </c>
      <c r="B70" t="s">
        <v>3683</v>
      </c>
      <c r="C70">
        <v>221998</v>
      </c>
      <c r="D70" t="s">
        <v>3474</v>
      </c>
      <c r="E70" t="s">
        <v>3684</v>
      </c>
      <c r="F70" t="s">
        <v>3685</v>
      </c>
      <c r="G70" t="s">
        <v>3482</v>
      </c>
      <c r="H70" t="s">
        <v>1988</v>
      </c>
      <c r="I70" t="s">
        <v>1991</v>
      </c>
      <c r="N70" s="2">
        <v>45597.38958333333</v>
      </c>
      <c r="O70" s="2"/>
      <c r="P70" s="2">
        <v>45597</v>
      </c>
      <c r="Q70" s="2">
        <v>45597.38958333333</v>
      </c>
      <c r="V70" t="s">
        <v>2023</v>
      </c>
      <c r="X70" t="s">
        <v>3613</v>
      </c>
      <c r="AD70" t="s">
        <v>1986</v>
      </c>
      <c r="AE70" t="str">
        <f t="shared" si="1"/>
        <v>RASITEM-967</v>
      </c>
    </row>
    <row r="71" spans="1:31" x14ac:dyDescent="0.35">
      <c r="A71" t="s">
        <v>1924</v>
      </c>
      <c r="B71" t="s">
        <v>3686</v>
      </c>
      <c r="C71">
        <v>149270</v>
      </c>
      <c r="D71" t="s">
        <v>3474</v>
      </c>
      <c r="E71" t="s">
        <v>3687</v>
      </c>
      <c r="F71" t="s">
        <v>3688</v>
      </c>
      <c r="G71" t="s">
        <v>3508</v>
      </c>
      <c r="H71" t="s">
        <v>2014</v>
      </c>
      <c r="I71" t="s">
        <v>2017</v>
      </c>
      <c r="N71" s="2">
        <v>45211.374305555553</v>
      </c>
      <c r="O71" s="2"/>
      <c r="P71" s="2">
        <v>45599</v>
      </c>
      <c r="Q71" s="2">
        <v>45617.912499999999</v>
      </c>
      <c r="X71" t="s">
        <v>3477</v>
      </c>
      <c r="AD71" t="s">
        <v>1952</v>
      </c>
      <c r="AE71" t="str">
        <f t="shared" si="1"/>
        <v>RASITEM-267</v>
      </c>
    </row>
    <row r="72" spans="1:31" x14ac:dyDescent="0.35">
      <c r="A72" t="s">
        <v>1924</v>
      </c>
      <c r="B72" t="s">
        <v>3689</v>
      </c>
      <c r="C72">
        <v>223153</v>
      </c>
      <c r="D72" t="s">
        <v>3479</v>
      </c>
      <c r="E72" t="s">
        <v>3690</v>
      </c>
      <c r="F72" t="s">
        <v>3691</v>
      </c>
      <c r="G72" t="s">
        <v>3560</v>
      </c>
      <c r="H72" t="s">
        <v>2322</v>
      </c>
      <c r="I72" t="s">
        <v>2323</v>
      </c>
      <c r="N72" s="2">
        <v>45604.261111111111</v>
      </c>
      <c r="O72" s="2">
        <v>45601.625</v>
      </c>
      <c r="P72" s="2">
        <v>45601</v>
      </c>
      <c r="Q72" s="2"/>
      <c r="X72" t="s">
        <v>3485</v>
      </c>
      <c r="Z72" t="s">
        <v>3692</v>
      </c>
      <c r="AD72" t="s">
        <v>1930</v>
      </c>
      <c r="AE72" t="str">
        <f t="shared" si="1"/>
        <v>RASITEM-977</v>
      </c>
    </row>
    <row r="73" spans="1:31" x14ac:dyDescent="0.35">
      <c r="A73" t="s">
        <v>1924</v>
      </c>
      <c r="B73" t="s">
        <v>3693</v>
      </c>
      <c r="C73">
        <v>223549</v>
      </c>
      <c r="D73" t="s">
        <v>3474</v>
      </c>
      <c r="E73" t="s">
        <v>3690</v>
      </c>
      <c r="F73" t="s">
        <v>3691</v>
      </c>
      <c r="G73" t="s">
        <v>3560</v>
      </c>
      <c r="H73" t="s">
        <v>2322</v>
      </c>
      <c r="I73" t="s">
        <v>2323</v>
      </c>
      <c r="N73" s="2">
        <v>45607.490972222222</v>
      </c>
      <c r="O73" s="2"/>
      <c r="P73" s="2">
        <v>45601</v>
      </c>
      <c r="Q73" s="2">
        <v>45607.490972222222</v>
      </c>
      <c r="V73" t="s">
        <v>2023</v>
      </c>
      <c r="X73" t="s">
        <v>3613</v>
      </c>
      <c r="AD73" t="s">
        <v>1986</v>
      </c>
      <c r="AE73" t="str">
        <f t="shared" si="1"/>
        <v>RASITEM-981</v>
      </c>
    </row>
    <row r="74" spans="1:31" x14ac:dyDescent="0.35">
      <c r="A74" t="s">
        <v>1924</v>
      </c>
      <c r="B74" t="s">
        <v>1121</v>
      </c>
      <c r="C74">
        <v>222409</v>
      </c>
      <c r="D74" t="s">
        <v>3474</v>
      </c>
      <c r="E74" t="s">
        <v>3694</v>
      </c>
      <c r="G74" t="s">
        <v>3588</v>
      </c>
      <c r="H74" t="s">
        <v>1987</v>
      </c>
      <c r="I74" t="s">
        <v>1990</v>
      </c>
      <c r="N74" s="2">
        <v>45600.712500000001</v>
      </c>
      <c r="O74" s="2"/>
      <c r="P74" s="2">
        <v>45602</v>
      </c>
      <c r="Q74" s="2">
        <v>45603.338194444441</v>
      </c>
      <c r="V74" t="s">
        <v>2023</v>
      </c>
      <c r="X74" t="s">
        <v>3533</v>
      </c>
      <c r="AD74" t="s">
        <v>2116</v>
      </c>
      <c r="AE74" t="str">
        <f t="shared" si="1"/>
        <v>RASITEM-972</v>
      </c>
    </row>
    <row r="75" spans="1:31" x14ac:dyDescent="0.35">
      <c r="A75" t="s">
        <v>1924</v>
      </c>
      <c r="B75" t="s">
        <v>3695</v>
      </c>
      <c r="C75">
        <v>223256</v>
      </c>
      <c r="D75" t="s">
        <v>3479</v>
      </c>
      <c r="E75" t="s">
        <v>3696</v>
      </c>
      <c r="F75" t="s">
        <v>3697</v>
      </c>
      <c r="G75" t="s">
        <v>3482</v>
      </c>
      <c r="H75" t="s">
        <v>1988</v>
      </c>
      <c r="I75" t="s">
        <v>1991</v>
      </c>
      <c r="N75" s="2">
        <v>45604.467361111114</v>
      </c>
      <c r="O75" s="2">
        <v>45603.145833333336</v>
      </c>
      <c r="P75" s="2">
        <v>45603</v>
      </c>
      <c r="Q75" s="2"/>
      <c r="X75" t="s">
        <v>3485</v>
      </c>
      <c r="Z75" t="s">
        <v>3698</v>
      </c>
      <c r="AD75" t="s">
        <v>1952</v>
      </c>
      <c r="AE75" t="str">
        <f t="shared" si="1"/>
        <v>RASITEM-979</v>
      </c>
    </row>
    <row r="76" spans="1:31" x14ac:dyDescent="0.35">
      <c r="A76" t="s">
        <v>1924</v>
      </c>
      <c r="B76" t="s">
        <v>3699</v>
      </c>
      <c r="C76">
        <v>224286</v>
      </c>
      <c r="D76" t="s">
        <v>3474</v>
      </c>
      <c r="E76" t="s">
        <v>3700</v>
      </c>
      <c r="F76" t="s">
        <v>3701</v>
      </c>
      <c r="G76" t="s">
        <v>3560</v>
      </c>
      <c r="H76" t="s">
        <v>2007</v>
      </c>
      <c r="I76" t="s">
        <v>2008</v>
      </c>
      <c r="N76" s="2">
        <v>45610.383333333331</v>
      </c>
      <c r="O76" s="2"/>
      <c r="P76" s="2">
        <v>45603</v>
      </c>
      <c r="Q76" s="2">
        <v>45610.385416666664</v>
      </c>
      <c r="V76" t="s">
        <v>2023</v>
      </c>
      <c r="X76" t="s">
        <v>3654</v>
      </c>
      <c r="AD76" t="s">
        <v>1986</v>
      </c>
      <c r="AE76" t="str">
        <f t="shared" si="1"/>
        <v>RASITEM-985</v>
      </c>
    </row>
    <row r="77" spans="1:31" x14ac:dyDescent="0.35">
      <c r="A77" t="s">
        <v>1924</v>
      </c>
      <c r="B77" t="s">
        <v>1107</v>
      </c>
      <c r="C77">
        <v>220693</v>
      </c>
      <c r="D77" t="s">
        <v>3474</v>
      </c>
      <c r="E77" t="s">
        <v>1105</v>
      </c>
      <c r="F77" t="s">
        <v>3642</v>
      </c>
      <c r="G77" t="s">
        <v>3482</v>
      </c>
      <c r="H77" t="s">
        <v>2015</v>
      </c>
      <c r="I77" t="s">
        <v>2018</v>
      </c>
      <c r="N77" s="2">
        <v>45594.393055555556</v>
      </c>
      <c r="O77" s="2"/>
      <c r="P77" s="2">
        <v>45604</v>
      </c>
      <c r="Q77" s="2">
        <v>45604.361805555556</v>
      </c>
      <c r="V77" t="s">
        <v>2061</v>
      </c>
      <c r="X77" t="s">
        <v>3642</v>
      </c>
      <c r="AD77" t="s">
        <v>1952</v>
      </c>
      <c r="AE77" t="str">
        <f t="shared" si="1"/>
        <v>RASITEM-944</v>
      </c>
    </row>
    <row r="78" spans="1:31" x14ac:dyDescent="0.35">
      <c r="A78" t="s">
        <v>1924</v>
      </c>
      <c r="B78" t="s">
        <v>3702</v>
      </c>
      <c r="C78">
        <v>140518</v>
      </c>
      <c r="D78" t="s">
        <v>3474</v>
      </c>
      <c r="E78" t="s">
        <v>3703</v>
      </c>
      <c r="F78" t="s">
        <v>3704</v>
      </c>
      <c r="G78" t="s">
        <v>3560</v>
      </c>
      <c r="H78" t="s">
        <v>1988</v>
      </c>
      <c r="I78" t="s">
        <v>1991</v>
      </c>
      <c r="J78" t="s">
        <v>3705</v>
      </c>
      <c r="N78" s="2">
        <v>45159.321527777778</v>
      </c>
      <c r="O78" s="2"/>
      <c r="P78" s="2">
        <v>45604</v>
      </c>
      <c r="Q78" s="2">
        <v>45604.443749999999</v>
      </c>
      <c r="X78" t="s">
        <v>3706</v>
      </c>
      <c r="AD78" t="s">
        <v>1952</v>
      </c>
      <c r="AE78" t="str">
        <f t="shared" si="1"/>
        <v>RASITEM-113</v>
      </c>
    </row>
    <row r="79" spans="1:31" x14ac:dyDescent="0.35">
      <c r="A79" t="s">
        <v>1924</v>
      </c>
      <c r="B79" t="s">
        <v>1097</v>
      </c>
      <c r="C79">
        <v>164064</v>
      </c>
      <c r="D79" t="s">
        <v>3474</v>
      </c>
      <c r="E79" t="s">
        <v>3707</v>
      </c>
      <c r="F79" t="s">
        <v>3708</v>
      </c>
      <c r="G79" t="s">
        <v>3497</v>
      </c>
      <c r="H79" t="s">
        <v>2117</v>
      </c>
      <c r="I79" t="s">
        <v>2119</v>
      </c>
      <c r="N79" s="2">
        <v>45308.511111111111</v>
      </c>
      <c r="O79" s="2"/>
      <c r="P79" s="2">
        <v>45607</v>
      </c>
      <c r="Q79" s="2">
        <v>45607.668749999997</v>
      </c>
      <c r="V79" t="s">
        <v>2561</v>
      </c>
      <c r="X79" t="s">
        <v>3627</v>
      </c>
      <c r="AD79" t="s">
        <v>1952</v>
      </c>
      <c r="AE79" t="str">
        <f t="shared" si="1"/>
        <v>RASITEM-539</v>
      </c>
    </row>
    <row r="80" spans="1:31" x14ac:dyDescent="0.35">
      <c r="A80" t="s">
        <v>1924</v>
      </c>
      <c r="B80" t="s">
        <v>1104</v>
      </c>
      <c r="C80">
        <v>222604</v>
      </c>
      <c r="D80" t="s">
        <v>3474</v>
      </c>
      <c r="E80" t="s">
        <v>1102</v>
      </c>
      <c r="F80" t="s">
        <v>3709</v>
      </c>
      <c r="G80" t="s">
        <v>3489</v>
      </c>
      <c r="H80" t="s">
        <v>2015</v>
      </c>
      <c r="I80" t="s">
        <v>2018</v>
      </c>
      <c r="N80" s="2">
        <v>45601.607638888891</v>
      </c>
      <c r="O80" s="2"/>
      <c r="P80" s="2">
        <v>45607</v>
      </c>
      <c r="Q80" s="2">
        <v>45629.90347222222</v>
      </c>
      <c r="V80" t="s">
        <v>2023</v>
      </c>
      <c r="X80" t="s">
        <v>3492</v>
      </c>
      <c r="AD80" t="s">
        <v>1952</v>
      </c>
      <c r="AE80" t="str">
        <f t="shared" si="1"/>
        <v>RASITEM-973</v>
      </c>
    </row>
    <row r="81" spans="1:31" x14ac:dyDescent="0.35">
      <c r="A81" t="s">
        <v>1924</v>
      </c>
      <c r="B81" t="s">
        <v>1101</v>
      </c>
      <c r="C81">
        <v>210809</v>
      </c>
      <c r="D81" t="s">
        <v>3474</v>
      </c>
      <c r="E81" t="s">
        <v>3710</v>
      </c>
      <c r="F81" t="s">
        <v>3711</v>
      </c>
      <c r="G81" t="s">
        <v>3508</v>
      </c>
      <c r="H81" t="s">
        <v>2016</v>
      </c>
      <c r="I81" t="s">
        <v>2019</v>
      </c>
      <c r="N81" s="2">
        <v>45547.35833333333</v>
      </c>
      <c r="O81" s="2"/>
      <c r="P81" s="2">
        <v>45607</v>
      </c>
      <c r="Q81" s="2">
        <v>45607.463888888888</v>
      </c>
      <c r="V81" t="s">
        <v>2023</v>
      </c>
      <c r="X81" t="s">
        <v>3530</v>
      </c>
      <c r="AD81" t="s">
        <v>1952</v>
      </c>
      <c r="AE81" t="str">
        <f t="shared" si="1"/>
        <v>RASITEM-906</v>
      </c>
    </row>
    <row r="82" spans="1:31" x14ac:dyDescent="0.35">
      <c r="A82" t="s">
        <v>1924</v>
      </c>
      <c r="B82" t="s">
        <v>3712</v>
      </c>
      <c r="C82">
        <v>209485</v>
      </c>
      <c r="D82" t="s">
        <v>3474</v>
      </c>
      <c r="E82" t="s">
        <v>3713</v>
      </c>
      <c r="F82" t="s">
        <v>3714</v>
      </c>
      <c r="G82" t="s">
        <v>3508</v>
      </c>
      <c r="H82" t="s">
        <v>2016</v>
      </c>
      <c r="I82" t="s">
        <v>2019</v>
      </c>
      <c r="N82" s="2">
        <v>45540.534722222219</v>
      </c>
      <c r="O82" s="2"/>
      <c r="P82" s="2">
        <v>45608</v>
      </c>
      <c r="Q82" s="2">
        <v>45637.470833333333</v>
      </c>
      <c r="V82" t="s">
        <v>2023</v>
      </c>
      <c r="X82" t="s">
        <v>3509</v>
      </c>
      <c r="AD82" t="s">
        <v>1952</v>
      </c>
      <c r="AE82" t="str">
        <f t="shared" si="1"/>
        <v>RASITEM-885</v>
      </c>
    </row>
    <row r="83" spans="1:31" x14ac:dyDescent="0.35">
      <c r="A83" t="s">
        <v>1924</v>
      </c>
      <c r="B83" t="s">
        <v>1094</v>
      </c>
      <c r="C83">
        <v>220844</v>
      </c>
      <c r="D83" t="s">
        <v>3474</v>
      </c>
      <c r="E83" t="s">
        <v>3715</v>
      </c>
      <c r="F83" t="s">
        <v>3668</v>
      </c>
      <c r="G83" t="s">
        <v>3560</v>
      </c>
      <c r="H83" t="s">
        <v>2047</v>
      </c>
      <c r="I83" t="s">
        <v>2048</v>
      </c>
      <c r="N83" s="2">
        <v>45594.440972222219</v>
      </c>
      <c r="O83" s="2"/>
      <c r="P83" s="2">
        <v>45609</v>
      </c>
      <c r="Q83" s="2">
        <v>45609.630555555559</v>
      </c>
      <c r="V83" t="s">
        <v>2217</v>
      </c>
      <c r="X83" t="s">
        <v>3627</v>
      </c>
      <c r="AD83" t="s">
        <v>1952</v>
      </c>
      <c r="AE83" t="str">
        <f t="shared" si="1"/>
        <v>RASITEM-946</v>
      </c>
    </row>
    <row r="84" spans="1:31" x14ac:dyDescent="0.35">
      <c r="A84" t="s">
        <v>1924</v>
      </c>
      <c r="B84" t="s">
        <v>1091</v>
      </c>
      <c r="C84">
        <v>220843</v>
      </c>
      <c r="D84" t="s">
        <v>3474</v>
      </c>
      <c r="E84" t="s">
        <v>3716</v>
      </c>
      <c r="F84" t="s">
        <v>3668</v>
      </c>
      <c r="G84" t="s">
        <v>3560</v>
      </c>
      <c r="H84" t="s">
        <v>2047</v>
      </c>
      <c r="I84" t="s">
        <v>2048</v>
      </c>
      <c r="N84" s="2">
        <v>45594.44027777778</v>
      </c>
      <c r="O84" s="2"/>
      <c r="P84" s="2">
        <v>45609</v>
      </c>
      <c r="Q84" s="2">
        <v>45609.629861111112</v>
      </c>
      <c r="V84" t="s">
        <v>2217</v>
      </c>
      <c r="X84" t="s">
        <v>3627</v>
      </c>
      <c r="AD84" t="s">
        <v>1952</v>
      </c>
      <c r="AE84" t="str">
        <f t="shared" si="1"/>
        <v>RASITEM-945</v>
      </c>
    </row>
    <row r="85" spans="1:31" x14ac:dyDescent="0.35">
      <c r="A85" t="s">
        <v>1924</v>
      </c>
      <c r="B85" t="s">
        <v>1046</v>
      </c>
      <c r="C85">
        <v>223017</v>
      </c>
      <c r="D85" t="s">
        <v>3474</v>
      </c>
      <c r="E85" t="s">
        <v>3717</v>
      </c>
      <c r="F85" t="s">
        <v>3718</v>
      </c>
      <c r="G85" t="s">
        <v>3497</v>
      </c>
      <c r="H85" t="s">
        <v>2262</v>
      </c>
      <c r="I85" t="s">
        <v>2263</v>
      </c>
      <c r="N85" s="2">
        <v>45603.470138888886</v>
      </c>
      <c r="O85" s="2"/>
      <c r="P85" s="2">
        <v>45610</v>
      </c>
      <c r="Q85" s="2">
        <v>45610.752083333333</v>
      </c>
      <c r="V85" t="s">
        <v>2023</v>
      </c>
      <c r="X85" t="s">
        <v>3676</v>
      </c>
      <c r="AD85" t="s">
        <v>1952</v>
      </c>
      <c r="AE85" t="str">
        <f t="shared" si="1"/>
        <v>RASITEM-975</v>
      </c>
    </row>
    <row r="86" spans="1:31" x14ac:dyDescent="0.35">
      <c r="A86" t="s">
        <v>1924</v>
      </c>
      <c r="B86" t="s">
        <v>3719</v>
      </c>
      <c r="C86">
        <v>224292</v>
      </c>
      <c r="D86" t="s">
        <v>3479</v>
      </c>
      <c r="E86" t="s">
        <v>3720</v>
      </c>
      <c r="F86" t="s">
        <v>3721</v>
      </c>
      <c r="G86" t="s">
        <v>3560</v>
      </c>
      <c r="H86" t="s">
        <v>2007</v>
      </c>
      <c r="I86" t="s">
        <v>2008</v>
      </c>
      <c r="N86" s="2">
        <v>45610.393750000003</v>
      </c>
      <c r="O86" s="2">
        <v>45610.354166666664</v>
      </c>
      <c r="P86" s="2">
        <v>45610</v>
      </c>
      <c r="Q86" s="2"/>
      <c r="X86" t="s">
        <v>3485</v>
      </c>
      <c r="AD86" t="s">
        <v>2116</v>
      </c>
      <c r="AE86" t="str">
        <f t="shared" si="1"/>
        <v>RASITEM-986</v>
      </c>
    </row>
    <row r="87" spans="1:31" x14ac:dyDescent="0.35">
      <c r="A87" t="s">
        <v>1924</v>
      </c>
      <c r="B87" t="s">
        <v>3722</v>
      </c>
      <c r="C87">
        <v>201311</v>
      </c>
      <c r="D87" t="s">
        <v>3474</v>
      </c>
      <c r="E87" t="s">
        <v>3723</v>
      </c>
      <c r="F87" t="s">
        <v>3724</v>
      </c>
      <c r="G87" t="s">
        <v>3482</v>
      </c>
      <c r="H87" t="s">
        <v>2550</v>
      </c>
      <c r="I87" t="s">
        <v>2551</v>
      </c>
      <c r="N87" s="2">
        <v>45503.417361111111</v>
      </c>
      <c r="O87" s="2"/>
      <c r="P87" s="2">
        <v>45610</v>
      </c>
      <c r="Q87" s="2">
        <v>45723.59652777778</v>
      </c>
      <c r="V87" t="s">
        <v>2061</v>
      </c>
      <c r="X87" t="s">
        <v>3725</v>
      </c>
      <c r="AD87" t="s">
        <v>1971</v>
      </c>
      <c r="AE87" t="str">
        <f t="shared" si="1"/>
        <v>RASITEM-828</v>
      </c>
    </row>
    <row r="88" spans="1:31" x14ac:dyDescent="0.35">
      <c r="A88" t="s">
        <v>1924</v>
      </c>
      <c r="B88" t="s">
        <v>3726</v>
      </c>
      <c r="C88">
        <v>227039</v>
      </c>
      <c r="D88" t="s">
        <v>3479</v>
      </c>
      <c r="E88" t="s">
        <v>3727</v>
      </c>
      <c r="F88" t="s">
        <v>3728</v>
      </c>
      <c r="G88" t="s">
        <v>3482</v>
      </c>
      <c r="H88" t="s">
        <v>2550</v>
      </c>
      <c r="I88" t="s">
        <v>2551</v>
      </c>
      <c r="N88" s="2">
        <v>45622.491666666669</v>
      </c>
      <c r="O88" s="2">
        <v>45610.541666666664</v>
      </c>
      <c r="P88" s="2">
        <v>45610</v>
      </c>
      <c r="Q88" s="2"/>
      <c r="X88" t="s">
        <v>3485</v>
      </c>
      <c r="Z88" t="s">
        <v>3729</v>
      </c>
      <c r="AD88" t="s">
        <v>1971</v>
      </c>
      <c r="AE88" t="str">
        <f t="shared" si="1"/>
        <v>RASITEM-1002</v>
      </c>
    </row>
    <row r="89" spans="1:31" x14ac:dyDescent="0.35">
      <c r="A89" t="s">
        <v>1924</v>
      </c>
      <c r="B89" t="s">
        <v>1080</v>
      </c>
      <c r="C89">
        <v>224353</v>
      </c>
      <c r="D89" t="s">
        <v>3474</v>
      </c>
      <c r="E89" t="s">
        <v>3730</v>
      </c>
      <c r="F89" t="s">
        <v>3731</v>
      </c>
      <c r="G89" t="s">
        <v>3508</v>
      </c>
      <c r="H89" t="s">
        <v>1987</v>
      </c>
      <c r="I89" t="s">
        <v>1990</v>
      </c>
      <c r="N89" s="2">
        <v>45610.489583333336</v>
      </c>
      <c r="O89" s="2"/>
      <c r="P89" s="2">
        <v>45611</v>
      </c>
      <c r="Q89" s="2">
        <v>45611.53125</v>
      </c>
      <c r="X89" t="s">
        <v>3530</v>
      </c>
      <c r="AD89" t="s">
        <v>1952</v>
      </c>
      <c r="AE89" t="str">
        <f t="shared" si="1"/>
        <v>RASITEM-987</v>
      </c>
    </row>
    <row r="90" spans="1:31" x14ac:dyDescent="0.35">
      <c r="A90" t="s">
        <v>1924</v>
      </c>
      <c r="B90" t="s">
        <v>3732</v>
      </c>
      <c r="C90">
        <v>224663</v>
      </c>
      <c r="D90" t="s">
        <v>3479</v>
      </c>
      <c r="E90" t="s">
        <v>3733</v>
      </c>
      <c r="F90" t="s">
        <v>3734</v>
      </c>
      <c r="G90" t="s">
        <v>3482</v>
      </c>
      <c r="H90" t="s">
        <v>1975</v>
      </c>
      <c r="I90" t="s">
        <v>1976</v>
      </c>
      <c r="N90" s="2">
        <v>45611.324999999997</v>
      </c>
      <c r="O90" s="2">
        <v>45611.458333333336</v>
      </c>
      <c r="P90" s="2">
        <v>45611</v>
      </c>
      <c r="Q90" s="2"/>
      <c r="X90" t="s">
        <v>3485</v>
      </c>
      <c r="Z90" t="s">
        <v>3527</v>
      </c>
      <c r="AD90" t="s">
        <v>1986</v>
      </c>
      <c r="AE90" t="str">
        <f t="shared" si="1"/>
        <v>RASITEM-988</v>
      </c>
    </row>
    <row r="91" spans="1:31" x14ac:dyDescent="0.35">
      <c r="A91" t="s">
        <v>1924</v>
      </c>
      <c r="B91" t="s">
        <v>1072</v>
      </c>
      <c r="C91">
        <v>209371</v>
      </c>
      <c r="D91" t="s">
        <v>3474</v>
      </c>
      <c r="E91" t="s">
        <v>3735</v>
      </c>
      <c r="F91" t="s">
        <v>3736</v>
      </c>
      <c r="G91" t="s">
        <v>3508</v>
      </c>
      <c r="H91" t="s">
        <v>2015</v>
      </c>
      <c r="I91" t="s">
        <v>2018</v>
      </c>
      <c r="J91" t="s">
        <v>3737</v>
      </c>
      <c r="K91" t="s">
        <v>3738</v>
      </c>
      <c r="L91" t="s">
        <v>3739</v>
      </c>
      <c r="M91" t="s">
        <v>3740</v>
      </c>
      <c r="N91" s="2">
        <v>45540.32916666667</v>
      </c>
      <c r="O91" s="2"/>
      <c r="P91" s="2">
        <v>45614</v>
      </c>
      <c r="Q91" s="2">
        <v>45615.377083333333</v>
      </c>
      <c r="V91" t="s">
        <v>2254</v>
      </c>
      <c r="X91" t="s">
        <v>233</v>
      </c>
      <c r="AD91" t="s">
        <v>1952</v>
      </c>
      <c r="AE91" t="str">
        <f t="shared" si="1"/>
        <v>RASITEM-882</v>
      </c>
    </row>
    <row r="92" spans="1:31" x14ac:dyDescent="0.35">
      <c r="A92" t="s">
        <v>1924</v>
      </c>
      <c r="B92" t="s">
        <v>3741</v>
      </c>
      <c r="C92">
        <v>210351</v>
      </c>
      <c r="D92" t="s">
        <v>3474</v>
      </c>
      <c r="E92" t="s">
        <v>3742</v>
      </c>
      <c r="F92" t="s">
        <v>3743</v>
      </c>
      <c r="G92" t="s">
        <v>3482</v>
      </c>
      <c r="H92" t="s">
        <v>2146</v>
      </c>
      <c r="I92" t="s">
        <v>2147</v>
      </c>
      <c r="N92" s="2">
        <v>45545.552777777775</v>
      </c>
      <c r="O92" s="2"/>
      <c r="P92" s="2">
        <v>45615</v>
      </c>
      <c r="Q92" s="2">
        <v>45626.081944444442</v>
      </c>
      <c r="V92" t="s">
        <v>2061</v>
      </c>
      <c r="X92" t="s">
        <v>3599</v>
      </c>
      <c r="AD92" t="s">
        <v>2116</v>
      </c>
      <c r="AE92" t="str">
        <f t="shared" si="1"/>
        <v>RASITEM-903</v>
      </c>
    </row>
    <row r="93" spans="1:31" x14ac:dyDescent="0.35">
      <c r="A93" t="s">
        <v>1924</v>
      </c>
      <c r="B93" t="s">
        <v>1065</v>
      </c>
      <c r="C93">
        <v>221658</v>
      </c>
      <c r="D93" t="s">
        <v>3474</v>
      </c>
      <c r="E93" t="s">
        <v>3744</v>
      </c>
      <c r="F93" t="s">
        <v>3745</v>
      </c>
      <c r="G93" t="s">
        <v>3508</v>
      </c>
      <c r="H93" t="s">
        <v>2322</v>
      </c>
      <c r="I93" t="s">
        <v>2323</v>
      </c>
      <c r="N93" s="2">
        <v>45596.50277777778</v>
      </c>
      <c r="O93" s="2"/>
      <c r="P93" s="2">
        <v>45616</v>
      </c>
      <c r="Q93" s="2">
        <v>45617.336111111108</v>
      </c>
      <c r="V93" t="s">
        <v>2217</v>
      </c>
      <c r="X93" t="s">
        <v>3627</v>
      </c>
      <c r="AD93" t="s">
        <v>1952</v>
      </c>
      <c r="AE93" t="str">
        <f t="shared" si="1"/>
        <v>RASITEM-963</v>
      </c>
    </row>
    <row r="94" spans="1:31" x14ac:dyDescent="0.35">
      <c r="A94" t="s">
        <v>1924</v>
      </c>
      <c r="B94" t="s">
        <v>3746</v>
      </c>
      <c r="C94">
        <v>226066</v>
      </c>
      <c r="D94" t="s">
        <v>3479</v>
      </c>
      <c r="E94" t="s">
        <v>3747</v>
      </c>
      <c r="F94" t="s">
        <v>3748</v>
      </c>
      <c r="G94" t="s">
        <v>3482</v>
      </c>
      <c r="H94" t="s">
        <v>3483</v>
      </c>
      <c r="I94" t="s">
        <v>3484</v>
      </c>
      <c r="N94" s="2">
        <v>45617.484722222223</v>
      </c>
      <c r="O94" s="2">
        <v>45616.416666666664</v>
      </c>
      <c r="P94" s="2">
        <v>45616</v>
      </c>
      <c r="Q94" s="2"/>
      <c r="X94" t="s">
        <v>3485</v>
      </c>
      <c r="Z94" t="s">
        <v>3520</v>
      </c>
      <c r="AD94" t="s">
        <v>1986</v>
      </c>
      <c r="AE94" t="str">
        <f t="shared" si="1"/>
        <v>RASITEM-995</v>
      </c>
    </row>
    <row r="95" spans="1:31" x14ac:dyDescent="0.35">
      <c r="A95" t="s">
        <v>1924</v>
      </c>
      <c r="B95" t="s">
        <v>3749</v>
      </c>
      <c r="C95">
        <v>226387</v>
      </c>
      <c r="D95" t="s">
        <v>3479</v>
      </c>
      <c r="E95" t="s">
        <v>3750</v>
      </c>
      <c r="F95" t="s">
        <v>3751</v>
      </c>
      <c r="G95" t="s">
        <v>3482</v>
      </c>
      <c r="H95" t="s">
        <v>1988</v>
      </c>
      <c r="I95" t="s">
        <v>1991</v>
      </c>
      <c r="N95" s="2">
        <v>45619.177777777775</v>
      </c>
      <c r="O95" s="2">
        <v>45617.541666666664</v>
      </c>
      <c r="P95" s="2">
        <v>45617</v>
      </c>
      <c r="Q95" s="2"/>
      <c r="X95" t="s">
        <v>3485</v>
      </c>
      <c r="Z95" t="s">
        <v>3752</v>
      </c>
      <c r="AD95" t="s">
        <v>1986</v>
      </c>
      <c r="AE95" t="str">
        <f t="shared" si="1"/>
        <v>RASITEM-997</v>
      </c>
    </row>
    <row r="96" spans="1:31" x14ac:dyDescent="0.35">
      <c r="A96" t="s">
        <v>1924</v>
      </c>
      <c r="B96" t="s">
        <v>1075</v>
      </c>
      <c r="C96">
        <v>220632</v>
      </c>
      <c r="D96" t="s">
        <v>3474</v>
      </c>
      <c r="E96" t="s">
        <v>3753</v>
      </c>
      <c r="F96" t="s">
        <v>3754</v>
      </c>
      <c r="G96" t="s">
        <v>3508</v>
      </c>
      <c r="H96" t="s">
        <v>2015</v>
      </c>
      <c r="I96" t="s">
        <v>2018</v>
      </c>
      <c r="N96" s="2">
        <v>45593.910416666666</v>
      </c>
      <c r="O96" s="2"/>
      <c r="P96" s="2">
        <v>45617</v>
      </c>
      <c r="Q96" s="2">
        <v>45617.377083333333</v>
      </c>
      <c r="V96" t="s">
        <v>2254</v>
      </c>
      <c r="X96" t="s">
        <v>233</v>
      </c>
      <c r="AD96" t="s">
        <v>1952</v>
      </c>
      <c r="AE96" t="str">
        <f t="shared" si="1"/>
        <v>RASITEM-942</v>
      </c>
    </row>
    <row r="97" spans="1:31" x14ac:dyDescent="0.35">
      <c r="A97" t="s">
        <v>1924</v>
      </c>
      <c r="B97" t="s">
        <v>3755</v>
      </c>
      <c r="C97">
        <v>217160</v>
      </c>
      <c r="D97" t="s">
        <v>3474</v>
      </c>
      <c r="E97" t="s">
        <v>3756</v>
      </c>
      <c r="F97" t="s">
        <v>3757</v>
      </c>
      <c r="G97" t="s">
        <v>3508</v>
      </c>
      <c r="H97" t="s">
        <v>2016</v>
      </c>
      <c r="I97" t="s">
        <v>2019</v>
      </c>
      <c r="N97" s="2">
        <v>45580.381249999999</v>
      </c>
      <c r="O97" s="2"/>
      <c r="P97" s="2">
        <v>45617</v>
      </c>
      <c r="Q97" s="2">
        <v>45663.522222222222</v>
      </c>
      <c r="V97" t="s">
        <v>2023</v>
      </c>
      <c r="X97" t="s">
        <v>3509</v>
      </c>
      <c r="AD97" t="s">
        <v>1952</v>
      </c>
      <c r="AE97" t="str">
        <f t="shared" si="1"/>
        <v>RASITEM-932</v>
      </c>
    </row>
    <row r="98" spans="1:31" x14ac:dyDescent="0.35">
      <c r="A98" t="s">
        <v>1924</v>
      </c>
      <c r="B98" t="s">
        <v>3758</v>
      </c>
      <c r="C98">
        <v>222057</v>
      </c>
      <c r="D98" t="s">
        <v>3474</v>
      </c>
      <c r="E98" t="s">
        <v>3759</v>
      </c>
      <c r="F98" t="s">
        <v>3760</v>
      </c>
      <c r="G98" t="s">
        <v>3482</v>
      </c>
      <c r="H98" t="s">
        <v>1988</v>
      </c>
      <c r="I98" t="s">
        <v>1991</v>
      </c>
      <c r="N98" s="2">
        <v>45597.552083333336</v>
      </c>
      <c r="O98" s="2"/>
      <c r="P98" s="2">
        <v>45617</v>
      </c>
      <c r="Q98" s="2">
        <v>45619.179861111108</v>
      </c>
      <c r="V98" t="s">
        <v>2023</v>
      </c>
      <c r="X98" t="s">
        <v>3761</v>
      </c>
      <c r="AD98" t="s">
        <v>1986</v>
      </c>
      <c r="AE98" t="str">
        <f t="shared" si="1"/>
        <v>RASITEM-970</v>
      </c>
    </row>
    <row r="99" spans="1:31" x14ac:dyDescent="0.35">
      <c r="A99" t="s">
        <v>1924</v>
      </c>
      <c r="B99" t="s">
        <v>3762</v>
      </c>
      <c r="C99">
        <v>221538</v>
      </c>
      <c r="D99" t="s">
        <v>3474</v>
      </c>
      <c r="E99" t="s">
        <v>3763</v>
      </c>
      <c r="F99" t="s">
        <v>3764</v>
      </c>
      <c r="G99" t="s">
        <v>3560</v>
      </c>
      <c r="H99" t="s">
        <v>2825</v>
      </c>
      <c r="I99" t="s">
        <v>2826</v>
      </c>
      <c r="N99" s="2">
        <v>45596.236805555556</v>
      </c>
      <c r="O99" s="2"/>
      <c r="P99" s="2">
        <v>45617</v>
      </c>
      <c r="Q99" s="2">
        <v>45617.225694444445</v>
      </c>
      <c r="V99" t="s">
        <v>2023</v>
      </c>
      <c r="X99" t="s">
        <v>3477</v>
      </c>
      <c r="AD99" t="s">
        <v>1986</v>
      </c>
      <c r="AE99" t="str">
        <f t="shared" si="1"/>
        <v>RASITEM-959</v>
      </c>
    </row>
    <row r="100" spans="1:31" x14ac:dyDescent="0.35">
      <c r="A100" t="s">
        <v>1924</v>
      </c>
      <c r="B100" t="s">
        <v>1052</v>
      </c>
      <c r="C100">
        <v>220847</v>
      </c>
      <c r="D100" t="s">
        <v>3474</v>
      </c>
      <c r="E100" t="s">
        <v>3765</v>
      </c>
      <c r="F100" t="s">
        <v>3668</v>
      </c>
      <c r="G100" t="s">
        <v>3560</v>
      </c>
      <c r="H100" t="s">
        <v>2047</v>
      </c>
      <c r="I100" t="s">
        <v>2048</v>
      </c>
      <c r="N100" s="2">
        <v>45594.443055555559</v>
      </c>
      <c r="O100" s="2"/>
      <c r="P100" s="2">
        <v>45623</v>
      </c>
      <c r="Q100" s="2">
        <v>45623.418749999997</v>
      </c>
      <c r="V100" t="s">
        <v>2217</v>
      </c>
      <c r="X100" t="s">
        <v>3627</v>
      </c>
      <c r="AD100" t="s">
        <v>1952</v>
      </c>
      <c r="AE100" t="str">
        <f t="shared" si="1"/>
        <v>RASITEM-948</v>
      </c>
    </row>
    <row r="101" spans="1:31" x14ac:dyDescent="0.35">
      <c r="A101" t="s">
        <v>1924</v>
      </c>
      <c r="B101" t="s">
        <v>3766</v>
      </c>
      <c r="C101">
        <v>228367</v>
      </c>
      <c r="D101" t="s">
        <v>3479</v>
      </c>
      <c r="E101" t="s">
        <v>3767</v>
      </c>
      <c r="F101" t="s">
        <v>3768</v>
      </c>
      <c r="G101" t="s">
        <v>3482</v>
      </c>
      <c r="H101" t="s">
        <v>2146</v>
      </c>
      <c r="I101" t="s">
        <v>2147</v>
      </c>
      <c r="N101" s="2">
        <v>45630.24722222222</v>
      </c>
      <c r="O101" s="2">
        <v>45623.458333333336</v>
      </c>
      <c r="P101" s="2">
        <v>45623</v>
      </c>
      <c r="Q101" s="2"/>
      <c r="X101" t="s">
        <v>3485</v>
      </c>
      <c r="Z101" t="s">
        <v>3769</v>
      </c>
      <c r="AD101" t="s">
        <v>2116</v>
      </c>
      <c r="AE101" t="str">
        <f t="shared" si="1"/>
        <v>RASITEM-1007</v>
      </c>
    </row>
    <row r="102" spans="1:31" x14ac:dyDescent="0.35">
      <c r="A102" t="s">
        <v>1924</v>
      </c>
      <c r="B102" t="s">
        <v>1049</v>
      </c>
      <c r="C102">
        <v>220846</v>
      </c>
      <c r="D102" t="s">
        <v>3474</v>
      </c>
      <c r="E102" t="s">
        <v>3770</v>
      </c>
      <c r="F102" t="s">
        <v>3668</v>
      </c>
      <c r="G102" t="s">
        <v>3560</v>
      </c>
      <c r="H102" t="s">
        <v>2047</v>
      </c>
      <c r="I102" t="s">
        <v>2048</v>
      </c>
      <c r="N102" s="2">
        <v>45594.442361111112</v>
      </c>
      <c r="O102" s="2"/>
      <c r="P102" s="2">
        <v>45623</v>
      </c>
      <c r="Q102" s="2">
        <v>45623.419444444444</v>
      </c>
      <c r="V102" t="s">
        <v>2217</v>
      </c>
      <c r="X102" t="s">
        <v>3627</v>
      </c>
      <c r="AD102" t="s">
        <v>1952</v>
      </c>
      <c r="AE102" t="str">
        <f t="shared" si="1"/>
        <v>RASITEM-947</v>
      </c>
    </row>
    <row r="103" spans="1:31" x14ac:dyDescent="0.35">
      <c r="A103" t="s">
        <v>1924</v>
      </c>
      <c r="B103" t="s">
        <v>3771</v>
      </c>
      <c r="C103">
        <v>227614</v>
      </c>
      <c r="D103" t="s">
        <v>3479</v>
      </c>
      <c r="E103" t="s">
        <v>3772</v>
      </c>
      <c r="F103" t="s">
        <v>3773</v>
      </c>
      <c r="G103" t="s">
        <v>3482</v>
      </c>
      <c r="H103" t="s">
        <v>1975</v>
      </c>
      <c r="I103" t="s">
        <v>1976</v>
      </c>
      <c r="N103" s="2">
        <v>45625.506944444445</v>
      </c>
      <c r="O103" s="2">
        <v>45625.520833333336</v>
      </c>
      <c r="P103" s="2">
        <v>45625</v>
      </c>
      <c r="Q103" s="2"/>
      <c r="X103" t="s">
        <v>3485</v>
      </c>
      <c r="Z103" t="s">
        <v>3774</v>
      </c>
      <c r="AD103" t="s">
        <v>1986</v>
      </c>
      <c r="AE103" t="str">
        <f t="shared" si="1"/>
        <v>RASITEM-1003</v>
      </c>
    </row>
    <row r="104" spans="1:31" x14ac:dyDescent="0.35">
      <c r="A104" t="s">
        <v>1924</v>
      </c>
      <c r="B104" t="s">
        <v>3775</v>
      </c>
      <c r="C104">
        <v>228169</v>
      </c>
      <c r="D104" t="s">
        <v>3479</v>
      </c>
      <c r="E104" t="s">
        <v>3776</v>
      </c>
      <c r="F104" t="s">
        <v>3777</v>
      </c>
      <c r="G104" t="s">
        <v>3482</v>
      </c>
      <c r="H104" t="s">
        <v>1988</v>
      </c>
      <c r="I104" t="s">
        <v>1991</v>
      </c>
      <c r="N104" s="2">
        <v>45629.51666666667</v>
      </c>
      <c r="O104" s="2">
        <v>45629.416666666664</v>
      </c>
      <c r="P104" s="2">
        <v>45629</v>
      </c>
      <c r="Q104" s="2"/>
      <c r="X104" t="s">
        <v>3485</v>
      </c>
      <c r="Z104" t="s">
        <v>3778</v>
      </c>
      <c r="AD104" t="s">
        <v>1986</v>
      </c>
      <c r="AE104" t="str">
        <f t="shared" si="1"/>
        <v>RASITEM-1006</v>
      </c>
    </row>
    <row r="105" spans="1:31" x14ac:dyDescent="0.35">
      <c r="A105" t="s">
        <v>1924</v>
      </c>
      <c r="B105" t="s">
        <v>3779</v>
      </c>
      <c r="C105">
        <v>222002</v>
      </c>
      <c r="D105" t="s">
        <v>3474</v>
      </c>
      <c r="E105" t="s">
        <v>3780</v>
      </c>
      <c r="F105" t="s">
        <v>3781</v>
      </c>
      <c r="G105" t="s">
        <v>3482</v>
      </c>
      <c r="H105" t="s">
        <v>1988</v>
      </c>
      <c r="I105" t="s">
        <v>1991</v>
      </c>
      <c r="N105" s="2">
        <v>45597.393750000003</v>
      </c>
      <c r="O105" s="2"/>
      <c r="P105" s="2">
        <v>45629</v>
      </c>
      <c r="Q105" s="2">
        <v>45630.291666666664</v>
      </c>
      <c r="V105" t="s">
        <v>2023</v>
      </c>
      <c r="X105" t="s">
        <v>3658</v>
      </c>
      <c r="AD105" t="s">
        <v>1986</v>
      </c>
      <c r="AE105" t="str">
        <f t="shared" si="1"/>
        <v>RASITEM-968</v>
      </c>
    </row>
    <row r="106" spans="1:31" x14ac:dyDescent="0.35">
      <c r="A106" t="s">
        <v>1924</v>
      </c>
      <c r="B106" t="s">
        <v>3782</v>
      </c>
      <c r="C106">
        <v>221632</v>
      </c>
      <c r="D106" t="s">
        <v>3474</v>
      </c>
      <c r="E106" t="s">
        <v>3783</v>
      </c>
      <c r="F106" t="s">
        <v>3784</v>
      </c>
      <c r="G106" t="s">
        <v>3497</v>
      </c>
      <c r="H106" t="s">
        <v>1932</v>
      </c>
      <c r="I106" t="s">
        <v>1933</v>
      </c>
      <c r="N106" s="2">
        <v>45596.460416666669</v>
      </c>
      <c r="O106" s="2"/>
      <c r="P106" s="2">
        <v>45629</v>
      </c>
      <c r="Q106" s="2">
        <v>45722.390972222223</v>
      </c>
      <c r="V106" t="s">
        <v>2023</v>
      </c>
      <c r="X106" t="s">
        <v>3761</v>
      </c>
      <c r="AD106" t="s">
        <v>1986</v>
      </c>
      <c r="AE106" t="str">
        <f t="shared" si="1"/>
        <v>RASITEM-962</v>
      </c>
    </row>
    <row r="107" spans="1:31" x14ac:dyDescent="0.35">
      <c r="A107" t="s">
        <v>1924</v>
      </c>
      <c r="B107" t="s">
        <v>1040</v>
      </c>
      <c r="C107">
        <v>220634</v>
      </c>
      <c r="D107" t="s">
        <v>3474</v>
      </c>
      <c r="E107" t="s">
        <v>1038</v>
      </c>
      <c r="F107" t="s">
        <v>3785</v>
      </c>
      <c r="G107" t="s">
        <v>3508</v>
      </c>
      <c r="H107" t="s">
        <v>2015</v>
      </c>
      <c r="I107" t="s">
        <v>2018</v>
      </c>
      <c r="N107" s="2">
        <v>45593.941666666666</v>
      </c>
      <c r="O107" s="2"/>
      <c r="P107" s="2">
        <v>45630</v>
      </c>
      <c r="Q107" s="2">
        <v>45630.326388888891</v>
      </c>
      <c r="V107" t="s">
        <v>2254</v>
      </c>
      <c r="X107" t="s">
        <v>233</v>
      </c>
      <c r="AD107" t="s">
        <v>1952</v>
      </c>
      <c r="AE107" t="str">
        <f t="shared" si="1"/>
        <v>RASITEM-943</v>
      </c>
    </row>
    <row r="108" spans="1:31" x14ac:dyDescent="0.35">
      <c r="A108" t="s">
        <v>1924</v>
      </c>
      <c r="B108" t="s">
        <v>1035</v>
      </c>
      <c r="C108">
        <v>227987</v>
      </c>
      <c r="D108" t="s">
        <v>3474</v>
      </c>
      <c r="E108" t="s">
        <v>3786</v>
      </c>
      <c r="F108" t="s">
        <v>3787</v>
      </c>
      <c r="G108" t="s">
        <v>3588</v>
      </c>
      <c r="H108" t="s">
        <v>1987</v>
      </c>
      <c r="I108" t="s">
        <v>1990</v>
      </c>
      <c r="N108" s="2">
        <v>45628.6875</v>
      </c>
      <c r="O108" s="2"/>
      <c r="P108" s="2">
        <v>45631</v>
      </c>
      <c r="Q108" s="2">
        <v>45631.429861111108</v>
      </c>
      <c r="V108" t="s">
        <v>2023</v>
      </c>
      <c r="X108" t="s">
        <v>3533</v>
      </c>
      <c r="AD108" t="s">
        <v>1971</v>
      </c>
      <c r="AE108" t="str">
        <f t="shared" si="1"/>
        <v>RASITEM-1005</v>
      </c>
    </row>
    <row r="109" spans="1:31" x14ac:dyDescent="0.35">
      <c r="A109" t="s">
        <v>1924</v>
      </c>
      <c r="B109" t="s">
        <v>1026</v>
      </c>
      <c r="C109">
        <v>221628</v>
      </c>
      <c r="D109" t="s">
        <v>3474</v>
      </c>
      <c r="E109" t="s">
        <v>3788</v>
      </c>
      <c r="F109" t="s">
        <v>3789</v>
      </c>
      <c r="G109" t="s">
        <v>3497</v>
      </c>
      <c r="H109" t="s">
        <v>1932</v>
      </c>
      <c r="I109" t="s">
        <v>1933</v>
      </c>
      <c r="N109" s="2">
        <v>45596.45416666667</v>
      </c>
      <c r="O109" s="2"/>
      <c r="P109" s="2">
        <v>45632</v>
      </c>
      <c r="Q109" s="2">
        <v>45722.388194444444</v>
      </c>
      <c r="V109" t="s">
        <v>2023</v>
      </c>
      <c r="X109" t="s">
        <v>3477</v>
      </c>
      <c r="AD109" t="s">
        <v>1952</v>
      </c>
      <c r="AE109" t="str">
        <f t="shared" si="1"/>
        <v>RASITEM-961</v>
      </c>
    </row>
    <row r="110" spans="1:31" x14ac:dyDescent="0.35">
      <c r="A110" t="s">
        <v>1924</v>
      </c>
      <c r="B110" t="s">
        <v>1028</v>
      </c>
      <c r="C110">
        <v>147206</v>
      </c>
      <c r="D110" t="s">
        <v>3474</v>
      </c>
      <c r="E110" t="s">
        <v>1027</v>
      </c>
      <c r="F110" t="s">
        <v>3790</v>
      </c>
      <c r="G110" t="s">
        <v>3497</v>
      </c>
      <c r="H110" t="s">
        <v>2262</v>
      </c>
      <c r="I110" t="s">
        <v>2263</v>
      </c>
      <c r="N110" s="2">
        <v>45198.573611111111</v>
      </c>
      <c r="O110" s="2"/>
      <c r="P110" s="2">
        <v>45636</v>
      </c>
      <c r="Q110" s="2">
        <v>45643.552777777775</v>
      </c>
      <c r="V110" t="s">
        <v>2217</v>
      </c>
      <c r="X110" t="s">
        <v>3676</v>
      </c>
      <c r="AD110" t="s">
        <v>1952</v>
      </c>
      <c r="AE110" t="str">
        <f t="shared" si="1"/>
        <v>RASITEM-200</v>
      </c>
    </row>
    <row r="111" spans="1:31" x14ac:dyDescent="0.35">
      <c r="A111" t="s">
        <v>1924</v>
      </c>
      <c r="B111" t="s">
        <v>3791</v>
      </c>
      <c r="C111">
        <v>229876</v>
      </c>
      <c r="D111" t="s">
        <v>3479</v>
      </c>
      <c r="E111" t="s">
        <v>3792</v>
      </c>
      <c r="F111" t="s">
        <v>3793</v>
      </c>
      <c r="G111" t="s">
        <v>3482</v>
      </c>
      <c r="H111" t="s">
        <v>1988</v>
      </c>
      <c r="I111" t="s">
        <v>1991</v>
      </c>
      <c r="N111" s="2">
        <v>45636.220833333333</v>
      </c>
      <c r="O111" s="2">
        <v>45636.166666666664</v>
      </c>
      <c r="P111" s="2">
        <v>45636</v>
      </c>
      <c r="Q111" s="2"/>
      <c r="X111" t="s">
        <v>3485</v>
      </c>
      <c r="AD111" t="s">
        <v>2116</v>
      </c>
      <c r="AE111" t="str">
        <f t="shared" si="1"/>
        <v>RASITEM-1014</v>
      </c>
    </row>
    <row r="112" spans="1:31" x14ac:dyDescent="0.35">
      <c r="A112" t="s">
        <v>1924</v>
      </c>
      <c r="B112" t="s">
        <v>1021</v>
      </c>
      <c r="C112">
        <v>220850</v>
      </c>
      <c r="D112" t="s">
        <v>3474</v>
      </c>
      <c r="E112" t="s">
        <v>3794</v>
      </c>
      <c r="F112" t="s">
        <v>3668</v>
      </c>
      <c r="G112" t="s">
        <v>3560</v>
      </c>
      <c r="H112" t="s">
        <v>2047</v>
      </c>
      <c r="I112" t="s">
        <v>2048</v>
      </c>
      <c r="N112" s="2">
        <v>45594.444444444445</v>
      </c>
      <c r="O112" s="2"/>
      <c r="P112" s="2">
        <v>45637</v>
      </c>
      <c r="Q112" s="2">
        <v>45639.59375</v>
      </c>
      <c r="V112" t="s">
        <v>2217</v>
      </c>
      <c r="X112" t="s">
        <v>3627</v>
      </c>
      <c r="AD112" t="s">
        <v>1952</v>
      </c>
      <c r="AE112" t="str">
        <f t="shared" si="1"/>
        <v>RASITEM-950</v>
      </c>
    </row>
    <row r="113" spans="1:31" x14ac:dyDescent="0.35">
      <c r="A113" t="s">
        <v>1924</v>
      </c>
      <c r="B113" t="s">
        <v>1018</v>
      </c>
      <c r="C113">
        <v>220848</v>
      </c>
      <c r="D113" t="s">
        <v>3474</v>
      </c>
      <c r="E113" t="s">
        <v>3795</v>
      </c>
      <c r="F113" t="s">
        <v>3668</v>
      </c>
      <c r="G113" t="s">
        <v>3560</v>
      </c>
      <c r="H113" t="s">
        <v>2047</v>
      </c>
      <c r="I113" t="s">
        <v>2048</v>
      </c>
      <c r="N113" s="2">
        <v>45594.443749999999</v>
      </c>
      <c r="O113" s="2"/>
      <c r="P113" s="2">
        <v>45637</v>
      </c>
      <c r="Q113" s="2">
        <v>45639.594444444447</v>
      </c>
      <c r="V113" t="s">
        <v>2217</v>
      </c>
      <c r="X113" t="s">
        <v>3627</v>
      </c>
      <c r="AD113" t="s">
        <v>1952</v>
      </c>
      <c r="AE113" t="str">
        <f t="shared" si="1"/>
        <v>RASITEM-949</v>
      </c>
    </row>
    <row r="114" spans="1:31" x14ac:dyDescent="0.35">
      <c r="A114" t="s">
        <v>1924</v>
      </c>
      <c r="B114" t="s">
        <v>3796</v>
      </c>
      <c r="C114">
        <v>157753</v>
      </c>
      <c r="D114" t="s">
        <v>3474</v>
      </c>
      <c r="E114" t="s">
        <v>3797</v>
      </c>
      <c r="F114" t="s">
        <v>3798</v>
      </c>
      <c r="G114" t="s">
        <v>3508</v>
      </c>
      <c r="H114" t="s">
        <v>2014</v>
      </c>
      <c r="I114" t="s">
        <v>2017</v>
      </c>
      <c r="N114" s="2">
        <v>45264.226388888892</v>
      </c>
      <c r="O114" s="2"/>
      <c r="P114" s="2">
        <v>45637</v>
      </c>
      <c r="Q114" s="2">
        <v>45637.384027777778</v>
      </c>
      <c r="V114" t="s">
        <v>2061</v>
      </c>
      <c r="X114" t="s">
        <v>3627</v>
      </c>
      <c r="AD114" t="s">
        <v>1952</v>
      </c>
      <c r="AE114" t="str">
        <f t="shared" si="1"/>
        <v>RASITEM-467</v>
      </c>
    </row>
    <row r="115" spans="1:31" x14ac:dyDescent="0.35">
      <c r="A115" t="s">
        <v>1924</v>
      </c>
      <c r="B115" t="s">
        <v>3799</v>
      </c>
      <c r="C115">
        <v>159154</v>
      </c>
      <c r="D115" t="s">
        <v>3474</v>
      </c>
      <c r="E115" t="s">
        <v>3800</v>
      </c>
      <c r="F115" t="s">
        <v>3801</v>
      </c>
      <c r="G115" t="s">
        <v>3560</v>
      </c>
      <c r="H115" t="s">
        <v>3802</v>
      </c>
      <c r="I115" t="s">
        <v>3803</v>
      </c>
      <c r="N115" s="2">
        <v>45271.417361111111</v>
      </c>
      <c r="O115" s="2"/>
      <c r="P115" s="2">
        <v>45638</v>
      </c>
      <c r="Q115" s="2">
        <v>45301.691666666666</v>
      </c>
      <c r="X115" t="s">
        <v>3509</v>
      </c>
      <c r="AD115" t="s">
        <v>1952</v>
      </c>
      <c r="AE115" t="str">
        <f t="shared" si="1"/>
        <v>RASITEM-479</v>
      </c>
    </row>
    <row r="116" spans="1:31" x14ac:dyDescent="0.35">
      <c r="A116" t="s">
        <v>1924</v>
      </c>
      <c r="B116" t="s">
        <v>3804</v>
      </c>
      <c r="C116">
        <v>212465</v>
      </c>
      <c r="D116" t="s">
        <v>3474</v>
      </c>
      <c r="E116" t="s">
        <v>3805</v>
      </c>
      <c r="F116" t="s">
        <v>3806</v>
      </c>
      <c r="G116" t="s">
        <v>3508</v>
      </c>
      <c r="H116" t="s">
        <v>2016</v>
      </c>
      <c r="I116" t="s">
        <v>2019</v>
      </c>
      <c r="N116" s="2">
        <v>45558.383333333331</v>
      </c>
      <c r="O116" s="2"/>
      <c r="P116" s="2">
        <v>45639</v>
      </c>
      <c r="Q116" s="2">
        <v>45639.433333333334</v>
      </c>
      <c r="V116" t="s">
        <v>2254</v>
      </c>
      <c r="X116" t="s">
        <v>3553</v>
      </c>
      <c r="AD116" t="s">
        <v>1952</v>
      </c>
      <c r="AE116" t="str">
        <f t="shared" si="1"/>
        <v>RASITEM-919</v>
      </c>
    </row>
    <row r="117" spans="1:31" x14ac:dyDescent="0.35">
      <c r="A117" t="s">
        <v>1924</v>
      </c>
      <c r="B117" t="s">
        <v>3807</v>
      </c>
      <c r="C117">
        <v>200273</v>
      </c>
      <c r="D117" t="s">
        <v>3474</v>
      </c>
      <c r="E117" t="s">
        <v>3808</v>
      </c>
      <c r="F117" t="s">
        <v>3809</v>
      </c>
      <c r="G117" t="s">
        <v>3560</v>
      </c>
      <c r="H117" t="s">
        <v>2349</v>
      </c>
      <c r="I117" t="s">
        <v>2350</v>
      </c>
      <c r="N117" s="2">
        <v>45497.418055555558</v>
      </c>
      <c r="O117" s="2"/>
      <c r="P117" s="2">
        <v>45639</v>
      </c>
      <c r="Q117" s="2">
        <v>45663.820138888892</v>
      </c>
      <c r="X117" t="s">
        <v>3627</v>
      </c>
      <c r="AD117" t="s">
        <v>1952</v>
      </c>
      <c r="AE117" t="str">
        <f t="shared" si="1"/>
        <v>RASITEM-818</v>
      </c>
    </row>
    <row r="118" spans="1:31" x14ac:dyDescent="0.35">
      <c r="A118" t="s">
        <v>1924</v>
      </c>
      <c r="B118" t="s">
        <v>3810</v>
      </c>
      <c r="C118">
        <v>237655</v>
      </c>
      <c r="D118" t="s">
        <v>3479</v>
      </c>
      <c r="E118" t="s">
        <v>3811</v>
      </c>
      <c r="F118" t="s">
        <v>3812</v>
      </c>
      <c r="G118" t="s">
        <v>3508</v>
      </c>
      <c r="H118" t="s">
        <v>2044</v>
      </c>
      <c r="I118" t="s">
        <v>2045</v>
      </c>
      <c r="N118" s="2">
        <v>45672.517361111109</v>
      </c>
      <c r="O118" s="2">
        <v>45640.666666666664</v>
      </c>
      <c r="P118" s="2">
        <v>45640</v>
      </c>
      <c r="Q118" s="2"/>
      <c r="X118" t="s">
        <v>3485</v>
      </c>
      <c r="AD118" t="s">
        <v>2116</v>
      </c>
      <c r="AE118" t="str">
        <f t="shared" si="1"/>
        <v>RASITEM-1030</v>
      </c>
    </row>
    <row r="119" spans="1:31" x14ac:dyDescent="0.35">
      <c r="A119" t="s">
        <v>1924</v>
      </c>
      <c r="B119" t="s">
        <v>1009</v>
      </c>
      <c r="C119">
        <v>166005</v>
      </c>
      <c r="D119" t="s">
        <v>3474</v>
      </c>
      <c r="E119" t="s">
        <v>1007</v>
      </c>
      <c r="F119" t="s">
        <v>3813</v>
      </c>
      <c r="G119" t="s">
        <v>3560</v>
      </c>
      <c r="H119" t="s">
        <v>2180</v>
      </c>
      <c r="I119" t="s">
        <v>2181</v>
      </c>
      <c r="N119" s="2">
        <v>45321.472222222219</v>
      </c>
      <c r="O119" s="2"/>
      <c r="P119" s="2">
        <v>45642</v>
      </c>
      <c r="Q119" s="2">
        <v>45642.652083333334</v>
      </c>
      <c r="V119" t="s">
        <v>2561</v>
      </c>
      <c r="X119" t="s">
        <v>3627</v>
      </c>
      <c r="AD119" t="s">
        <v>1952</v>
      </c>
      <c r="AE119" t="str">
        <f t="shared" si="1"/>
        <v>RASITEM-575</v>
      </c>
    </row>
    <row r="120" spans="1:31" x14ac:dyDescent="0.35">
      <c r="A120" t="s">
        <v>1924</v>
      </c>
      <c r="B120" t="s">
        <v>3814</v>
      </c>
      <c r="C120">
        <v>228429</v>
      </c>
      <c r="D120" t="s">
        <v>3474</v>
      </c>
      <c r="E120" t="s">
        <v>3815</v>
      </c>
      <c r="G120" t="s">
        <v>3508</v>
      </c>
      <c r="H120" t="s">
        <v>2016</v>
      </c>
      <c r="I120" t="s">
        <v>2019</v>
      </c>
      <c r="N120" s="2">
        <v>45630.412499999999</v>
      </c>
      <c r="O120" s="2"/>
      <c r="P120" s="2">
        <v>45642</v>
      </c>
      <c r="Q120" s="2">
        <v>45642.603472222225</v>
      </c>
      <c r="V120" t="s">
        <v>2561</v>
      </c>
      <c r="X120" t="s">
        <v>3553</v>
      </c>
      <c r="AD120" t="s">
        <v>1952</v>
      </c>
      <c r="AE120" t="str">
        <f t="shared" si="1"/>
        <v>RASITEM-1009</v>
      </c>
    </row>
    <row r="121" spans="1:31" x14ac:dyDescent="0.35">
      <c r="A121" t="s">
        <v>1924</v>
      </c>
      <c r="B121" t="s">
        <v>1002</v>
      </c>
      <c r="C121">
        <v>229549</v>
      </c>
      <c r="D121" t="s">
        <v>3474</v>
      </c>
      <c r="E121" t="s">
        <v>3816</v>
      </c>
      <c r="F121" t="s">
        <v>3817</v>
      </c>
      <c r="G121" t="s">
        <v>3482</v>
      </c>
      <c r="H121" t="s">
        <v>2146</v>
      </c>
      <c r="I121" t="s">
        <v>2147</v>
      </c>
      <c r="N121" s="2">
        <v>45635.004861111112</v>
      </c>
      <c r="O121" s="2"/>
      <c r="P121" s="2">
        <v>45643</v>
      </c>
      <c r="Q121" s="2">
        <v>45643.663194444445</v>
      </c>
      <c r="X121" t="s">
        <v>3627</v>
      </c>
      <c r="AD121" t="s">
        <v>2116</v>
      </c>
      <c r="AE121" t="str">
        <f t="shared" si="1"/>
        <v>RASITEM-1013</v>
      </c>
    </row>
    <row r="122" spans="1:31" x14ac:dyDescent="0.35">
      <c r="A122" t="s">
        <v>1924</v>
      </c>
      <c r="B122" t="s">
        <v>3818</v>
      </c>
      <c r="C122">
        <v>227975</v>
      </c>
      <c r="D122" t="s">
        <v>3474</v>
      </c>
      <c r="E122" t="s">
        <v>3819</v>
      </c>
      <c r="F122" t="s">
        <v>3820</v>
      </c>
      <c r="G122" t="s">
        <v>3508</v>
      </c>
      <c r="H122" t="s">
        <v>2016</v>
      </c>
      <c r="I122" t="s">
        <v>2019</v>
      </c>
      <c r="N122" s="2">
        <v>45628.65347222222</v>
      </c>
      <c r="O122" s="2"/>
      <c r="P122" s="2">
        <v>45643</v>
      </c>
      <c r="Q122" s="2">
        <v>45663.50277777778</v>
      </c>
      <c r="V122" t="s">
        <v>2561</v>
      </c>
      <c r="X122" t="s">
        <v>3627</v>
      </c>
      <c r="AD122" t="s">
        <v>1952</v>
      </c>
      <c r="AE122" t="str">
        <f t="shared" si="1"/>
        <v>RASITEM-1004</v>
      </c>
    </row>
    <row r="123" spans="1:31" x14ac:dyDescent="0.35">
      <c r="A123" t="s">
        <v>1924</v>
      </c>
      <c r="B123" t="s">
        <v>999</v>
      </c>
      <c r="C123">
        <v>230646</v>
      </c>
      <c r="D123" t="s">
        <v>3474</v>
      </c>
      <c r="E123" t="s">
        <v>3821</v>
      </c>
      <c r="F123" t="s">
        <v>3822</v>
      </c>
      <c r="G123" t="s">
        <v>3482</v>
      </c>
      <c r="H123" t="s">
        <v>1988</v>
      </c>
      <c r="I123" t="s">
        <v>1991</v>
      </c>
      <c r="N123" s="2">
        <v>45638.565972222219</v>
      </c>
      <c r="O123" s="2"/>
      <c r="P123" s="2">
        <v>45644</v>
      </c>
      <c r="Q123" s="2">
        <v>45644.316666666666</v>
      </c>
      <c r="V123" t="s">
        <v>2023</v>
      </c>
      <c r="X123" t="s">
        <v>3633</v>
      </c>
      <c r="AD123" t="s">
        <v>1986</v>
      </c>
      <c r="AE123" t="str">
        <f t="shared" si="1"/>
        <v>RASITEM-1016</v>
      </c>
    </row>
    <row r="124" spans="1:31" x14ac:dyDescent="0.35">
      <c r="A124" t="s">
        <v>1924</v>
      </c>
      <c r="B124" t="s">
        <v>3823</v>
      </c>
      <c r="C124">
        <v>209468</v>
      </c>
      <c r="D124" t="s">
        <v>3474</v>
      </c>
      <c r="E124" t="s">
        <v>3824</v>
      </c>
      <c r="F124" t="s">
        <v>3825</v>
      </c>
      <c r="G124" t="s">
        <v>3508</v>
      </c>
      <c r="H124" t="s">
        <v>2016</v>
      </c>
      <c r="I124" t="s">
        <v>2019</v>
      </c>
      <c r="N124" s="2">
        <v>45540.504166666666</v>
      </c>
      <c r="O124" s="2"/>
      <c r="P124" s="2">
        <v>45644</v>
      </c>
      <c r="Q124" s="2">
        <v>45644.39166666667</v>
      </c>
      <c r="V124" t="s">
        <v>2254</v>
      </c>
      <c r="X124" t="s">
        <v>85</v>
      </c>
      <c r="AD124" t="s">
        <v>1952</v>
      </c>
      <c r="AE124" t="str">
        <f t="shared" si="1"/>
        <v>RASITEM-883</v>
      </c>
    </row>
    <row r="125" spans="1:31" x14ac:dyDescent="0.35">
      <c r="A125" t="s">
        <v>1924</v>
      </c>
      <c r="B125" t="s">
        <v>3826</v>
      </c>
      <c r="C125">
        <v>164843</v>
      </c>
      <c r="D125" t="s">
        <v>3474</v>
      </c>
      <c r="E125" t="s">
        <v>3827</v>
      </c>
      <c r="F125" t="s">
        <v>3828</v>
      </c>
      <c r="G125" t="s">
        <v>3482</v>
      </c>
      <c r="H125" t="s">
        <v>3483</v>
      </c>
      <c r="I125" t="s">
        <v>3484</v>
      </c>
      <c r="N125" s="2">
        <v>45314.219444444447</v>
      </c>
      <c r="O125" s="2"/>
      <c r="P125" s="2">
        <v>45644</v>
      </c>
      <c r="Q125" s="2">
        <v>45727.531944444447</v>
      </c>
      <c r="X125" t="s">
        <v>3829</v>
      </c>
      <c r="AD125" t="s">
        <v>1986</v>
      </c>
      <c r="AE125" t="str">
        <f t="shared" si="1"/>
        <v>RASITEM-544</v>
      </c>
    </row>
    <row r="126" spans="1:31" x14ac:dyDescent="0.35">
      <c r="A126" t="s">
        <v>1924</v>
      </c>
      <c r="B126" t="s">
        <v>3830</v>
      </c>
      <c r="C126">
        <v>226317</v>
      </c>
      <c r="D126" t="s">
        <v>3474</v>
      </c>
      <c r="E126" s="4" t="s">
        <v>3831</v>
      </c>
      <c r="F126" t="s">
        <v>3832</v>
      </c>
      <c r="G126" t="s">
        <v>3524</v>
      </c>
      <c r="H126" t="s">
        <v>1975</v>
      </c>
      <c r="I126" t="s">
        <v>1976</v>
      </c>
      <c r="N126" s="2">
        <v>45618.53125</v>
      </c>
      <c r="O126" s="2"/>
      <c r="P126" s="2">
        <v>45647</v>
      </c>
      <c r="Q126" s="2">
        <v>45699.461111111108</v>
      </c>
      <c r="X126" t="s">
        <v>3633</v>
      </c>
      <c r="AD126" t="s">
        <v>1986</v>
      </c>
      <c r="AE126" t="str">
        <f t="shared" si="1"/>
        <v>RASITEM-996</v>
      </c>
    </row>
    <row r="127" spans="1:31" x14ac:dyDescent="0.35">
      <c r="A127" t="s">
        <v>1924</v>
      </c>
      <c r="B127" t="s">
        <v>990</v>
      </c>
      <c r="C127">
        <v>220854</v>
      </c>
      <c r="D127" t="s">
        <v>3474</v>
      </c>
      <c r="E127" t="s">
        <v>3833</v>
      </c>
      <c r="F127" t="s">
        <v>3668</v>
      </c>
      <c r="G127" t="s">
        <v>3560</v>
      </c>
      <c r="H127" t="s">
        <v>2047</v>
      </c>
      <c r="I127" t="s">
        <v>2048</v>
      </c>
      <c r="N127" s="2">
        <v>45594.446527777778</v>
      </c>
      <c r="O127" s="2"/>
      <c r="P127" s="2">
        <v>45649</v>
      </c>
      <c r="Q127" s="2">
        <v>45649.375694444447</v>
      </c>
      <c r="V127" t="s">
        <v>2217</v>
      </c>
      <c r="X127" t="s">
        <v>3627</v>
      </c>
      <c r="AD127" t="s">
        <v>1952</v>
      </c>
      <c r="AE127" t="str">
        <f t="shared" si="1"/>
        <v>RASITEM-952</v>
      </c>
    </row>
    <row r="128" spans="1:31" x14ac:dyDescent="0.35">
      <c r="A128" t="s">
        <v>1924</v>
      </c>
      <c r="B128" t="s">
        <v>987</v>
      </c>
      <c r="C128">
        <v>220853</v>
      </c>
      <c r="D128" t="s">
        <v>3474</v>
      </c>
      <c r="E128" t="s">
        <v>3834</v>
      </c>
      <c r="F128" t="s">
        <v>3668</v>
      </c>
      <c r="G128" t="s">
        <v>3560</v>
      </c>
      <c r="H128" t="s">
        <v>2047</v>
      </c>
      <c r="I128" t="s">
        <v>2048</v>
      </c>
      <c r="N128" s="2">
        <v>45594.445833333331</v>
      </c>
      <c r="O128" s="2"/>
      <c r="P128" s="2">
        <v>45649</v>
      </c>
      <c r="Q128" s="2">
        <v>45649.375694444447</v>
      </c>
      <c r="V128" t="s">
        <v>2217</v>
      </c>
      <c r="X128" t="s">
        <v>3627</v>
      </c>
      <c r="AD128" t="s">
        <v>1952</v>
      </c>
      <c r="AE128" t="str">
        <f t="shared" si="1"/>
        <v>RASITEM-951</v>
      </c>
    </row>
    <row r="129" spans="1:31" x14ac:dyDescent="0.35">
      <c r="A129" t="s">
        <v>1924</v>
      </c>
      <c r="B129" t="s">
        <v>3835</v>
      </c>
      <c r="C129">
        <v>198963</v>
      </c>
      <c r="D129" t="s">
        <v>3474</v>
      </c>
      <c r="E129" t="s">
        <v>3836</v>
      </c>
      <c r="F129" t="s">
        <v>3837</v>
      </c>
      <c r="G129" t="s">
        <v>3497</v>
      </c>
      <c r="H129" t="s">
        <v>2118</v>
      </c>
      <c r="I129" t="s">
        <v>2120</v>
      </c>
      <c r="N129" s="2">
        <v>45490.938888888886</v>
      </c>
      <c r="O129" s="2"/>
      <c r="P129" s="2">
        <v>45657</v>
      </c>
      <c r="Q129" s="2">
        <v>45722.416666666664</v>
      </c>
      <c r="V129" t="s">
        <v>2561</v>
      </c>
      <c r="X129" t="s">
        <v>3838</v>
      </c>
      <c r="AD129" t="s">
        <v>2116</v>
      </c>
      <c r="AE129" t="str">
        <f t="shared" si="1"/>
        <v>RASITEM-806</v>
      </c>
    </row>
    <row r="130" spans="1:31" x14ac:dyDescent="0.35">
      <c r="A130" t="s">
        <v>1924</v>
      </c>
      <c r="B130" t="s">
        <v>982</v>
      </c>
      <c r="C130">
        <v>233032</v>
      </c>
      <c r="D130" t="s">
        <v>3474</v>
      </c>
      <c r="E130" t="s">
        <v>3839</v>
      </c>
      <c r="G130" t="s">
        <v>3588</v>
      </c>
      <c r="H130" t="s">
        <v>1987</v>
      </c>
      <c r="I130" t="s">
        <v>1990</v>
      </c>
      <c r="N130" s="2">
        <v>45660.724999999999</v>
      </c>
      <c r="O130" s="2"/>
      <c r="P130" s="2">
        <v>45663</v>
      </c>
      <c r="Q130" s="2">
        <v>45663.656944444447</v>
      </c>
      <c r="V130" t="s">
        <v>2023</v>
      </c>
      <c r="X130" t="s">
        <v>3633</v>
      </c>
      <c r="AD130" t="s">
        <v>1930</v>
      </c>
      <c r="AE130" t="str">
        <f t="shared" ref="AE130:AE193" si="2">B130</f>
        <v>RASITEM-1021</v>
      </c>
    </row>
    <row r="131" spans="1:31" x14ac:dyDescent="0.35">
      <c r="A131" t="s">
        <v>1924</v>
      </c>
      <c r="B131" t="s">
        <v>3840</v>
      </c>
      <c r="C131">
        <v>224086</v>
      </c>
      <c r="D131" t="s">
        <v>3474</v>
      </c>
      <c r="E131" t="s">
        <v>3841</v>
      </c>
      <c r="F131" t="s">
        <v>3842</v>
      </c>
      <c r="G131" t="s">
        <v>3560</v>
      </c>
      <c r="H131" t="s">
        <v>1999</v>
      </c>
      <c r="I131" t="s">
        <v>2000</v>
      </c>
      <c r="N131" s="2">
        <v>45609.518055555556</v>
      </c>
      <c r="O131" s="2"/>
      <c r="P131" s="2">
        <v>45664</v>
      </c>
      <c r="Q131" s="2">
        <v>45664.226388888892</v>
      </c>
      <c r="V131" t="s">
        <v>2023</v>
      </c>
      <c r="X131" t="s">
        <v>3654</v>
      </c>
      <c r="AD131" t="s">
        <v>2116</v>
      </c>
      <c r="AE131" t="str">
        <f t="shared" si="2"/>
        <v>RASITEM-983</v>
      </c>
    </row>
    <row r="132" spans="1:31" x14ac:dyDescent="0.35">
      <c r="A132" t="s">
        <v>1924</v>
      </c>
      <c r="B132" t="s">
        <v>972</v>
      </c>
      <c r="C132">
        <v>220856</v>
      </c>
      <c r="D132" t="s">
        <v>3474</v>
      </c>
      <c r="E132" t="s">
        <v>3843</v>
      </c>
      <c r="F132" t="s">
        <v>3668</v>
      </c>
      <c r="G132" t="s">
        <v>3560</v>
      </c>
      <c r="H132" t="s">
        <v>2047</v>
      </c>
      <c r="I132" t="s">
        <v>2048</v>
      </c>
      <c r="N132" s="2">
        <v>45594.447916666664</v>
      </c>
      <c r="O132" s="2"/>
      <c r="P132" s="2">
        <v>45665</v>
      </c>
      <c r="Q132" s="2">
        <v>45665.386111111111</v>
      </c>
      <c r="V132" t="s">
        <v>2217</v>
      </c>
      <c r="X132" t="s">
        <v>3627</v>
      </c>
      <c r="AD132" t="s">
        <v>1952</v>
      </c>
      <c r="AE132" t="str">
        <f t="shared" si="2"/>
        <v>RASITEM-954</v>
      </c>
    </row>
    <row r="133" spans="1:31" x14ac:dyDescent="0.35">
      <c r="A133" t="s">
        <v>1924</v>
      </c>
      <c r="B133" t="s">
        <v>969</v>
      </c>
      <c r="C133">
        <v>220855</v>
      </c>
      <c r="D133" t="s">
        <v>3474</v>
      </c>
      <c r="E133" t="s">
        <v>3844</v>
      </c>
      <c r="F133" t="s">
        <v>3668</v>
      </c>
      <c r="G133" t="s">
        <v>3560</v>
      </c>
      <c r="H133" t="s">
        <v>2047</v>
      </c>
      <c r="I133" t="s">
        <v>2048</v>
      </c>
      <c r="N133" s="2">
        <v>45594.447222222225</v>
      </c>
      <c r="O133" s="2"/>
      <c r="P133" s="2">
        <v>45665</v>
      </c>
      <c r="Q133" s="2">
        <v>45665.386805555558</v>
      </c>
      <c r="V133" t="s">
        <v>2217</v>
      </c>
      <c r="X133" t="s">
        <v>3627</v>
      </c>
      <c r="AD133" t="s">
        <v>1952</v>
      </c>
      <c r="AE133" t="str">
        <f t="shared" si="2"/>
        <v>RASITEM-953</v>
      </c>
    </row>
    <row r="134" spans="1:31" x14ac:dyDescent="0.35">
      <c r="A134" t="s">
        <v>1924</v>
      </c>
      <c r="B134" t="s">
        <v>3845</v>
      </c>
      <c r="C134">
        <v>231113</v>
      </c>
      <c r="D134" t="s">
        <v>3474</v>
      </c>
      <c r="E134" s="4" t="s">
        <v>3846</v>
      </c>
      <c r="F134" t="s">
        <v>3847</v>
      </c>
      <c r="G134" t="s">
        <v>3560</v>
      </c>
      <c r="H134" t="s">
        <v>2180</v>
      </c>
      <c r="I134" t="s">
        <v>2181</v>
      </c>
      <c r="N134" s="2">
        <v>45642.530555555553</v>
      </c>
      <c r="O134" s="2"/>
      <c r="P134" s="2">
        <v>45665</v>
      </c>
      <c r="Q134" s="2">
        <v>45665.373611111114</v>
      </c>
      <c r="X134" t="s">
        <v>3848</v>
      </c>
      <c r="AD134" t="s">
        <v>2116</v>
      </c>
      <c r="AE134" t="str">
        <f t="shared" si="2"/>
        <v>RASITEM-1017</v>
      </c>
    </row>
    <row r="135" spans="1:31" x14ac:dyDescent="0.35">
      <c r="A135" t="s">
        <v>1924</v>
      </c>
      <c r="B135" t="s">
        <v>3849</v>
      </c>
      <c r="C135">
        <v>214445</v>
      </c>
      <c r="D135" t="s">
        <v>3474</v>
      </c>
      <c r="E135" s="4" t="s">
        <v>3850</v>
      </c>
      <c r="F135" t="s">
        <v>3851</v>
      </c>
      <c r="G135" t="s">
        <v>3560</v>
      </c>
      <c r="H135" t="s">
        <v>2180</v>
      </c>
      <c r="I135" t="s">
        <v>2181</v>
      </c>
      <c r="N135" s="2">
        <v>45567.529861111114</v>
      </c>
      <c r="O135" s="2"/>
      <c r="P135" s="2">
        <v>45666</v>
      </c>
      <c r="Q135" s="2">
        <v>45670.399305555555</v>
      </c>
      <c r="X135" t="s">
        <v>3848</v>
      </c>
      <c r="AD135" t="s">
        <v>1952</v>
      </c>
      <c r="AE135" t="str">
        <f t="shared" si="2"/>
        <v>RASITEM-927</v>
      </c>
    </row>
    <row r="136" spans="1:31" x14ac:dyDescent="0.35">
      <c r="A136" t="s">
        <v>1924</v>
      </c>
      <c r="B136" t="s">
        <v>961</v>
      </c>
      <c r="C136">
        <v>234302</v>
      </c>
      <c r="D136" t="s">
        <v>3474</v>
      </c>
      <c r="E136" t="s">
        <v>3852</v>
      </c>
      <c r="G136" t="s">
        <v>3508</v>
      </c>
      <c r="H136" t="s">
        <v>1987</v>
      </c>
      <c r="I136" t="s">
        <v>1990</v>
      </c>
      <c r="N136" s="2">
        <v>45666.500694444447</v>
      </c>
      <c r="O136" s="2"/>
      <c r="P136" s="2">
        <v>45666</v>
      </c>
      <c r="Q136" s="2">
        <v>45666.570833333331</v>
      </c>
      <c r="V136" t="s">
        <v>2023</v>
      </c>
      <c r="X136" t="s">
        <v>3533</v>
      </c>
      <c r="AD136" t="s">
        <v>1971</v>
      </c>
      <c r="AE136" t="str">
        <f t="shared" si="2"/>
        <v>RASITEM-1024</v>
      </c>
    </row>
    <row r="137" spans="1:31" x14ac:dyDescent="0.35">
      <c r="A137" t="s">
        <v>1924</v>
      </c>
      <c r="B137" t="s">
        <v>975</v>
      </c>
      <c r="C137">
        <v>228678</v>
      </c>
      <c r="D137" t="s">
        <v>3474</v>
      </c>
      <c r="E137" t="s">
        <v>973</v>
      </c>
      <c r="F137" t="s">
        <v>3853</v>
      </c>
      <c r="G137" t="s">
        <v>3560</v>
      </c>
      <c r="H137" t="s">
        <v>2015</v>
      </c>
      <c r="I137" t="s">
        <v>2018</v>
      </c>
      <c r="J137" t="s">
        <v>3854</v>
      </c>
      <c r="K137" t="s">
        <v>3855</v>
      </c>
      <c r="N137" s="2">
        <v>45630.738194444442</v>
      </c>
      <c r="O137" s="2"/>
      <c r="P137" s="2">
        <v>45666</v>
      </c>
      <c r="Q137" s="2">
        <v>45666.498611111114</v>
      </c>
      <c r="V137" t="s">
        <v>2254</v>
      </c>
      <c r="X137" t="s">
        <v>233</v>
      </c>
      <c r="AD137" t="s">
        <v>1930</v>
      </c>
      <c r="AE137" t="str">
        <f t="shared" si="2"/>
        <v>RASITEM-1010</v>
      </c>
    </row>
    <row r="138" spans="1:31" x14ac:dyDescent="0.35">
      <c r="A138" t="s">
        <v>1924</v>
      </c>
      <c r="B138" t="s">
        <v>964</v>
      </c>
      <c r="C138">
        <v>234323</v>
      </c>
      <c r="D138" t="s">
        <v>3474</v>
      </c>
      <c r="E138" t="s">
        <v>962</v>
      </c>
      <c r="F138" t="s">
        <v>3856</v>
      </c>
      <c r="H138" t="s">
        <v>2015</v>
      </c>
      <c r="I138" t="s">
        <v>2018</v>
      </c>
      <c r="J138" t="s">
        <v>3857</v>
      </c>
      <c r="K138" t="s">
        <v>3858</v>
      </c>
      <c r="N138" s="2">
        <v>45666.5625</v>
      </c>
      <c r="O138" s="2"/>
      <c r="P138" s="2">
        <v>45666</v>
      </c>
      <c r="Q138" s="2">
        <v>45666.629861111112</v>
      </c>
      <c r="V138" t="s">
        <v>2023</v>
      </c>
      <c r="X138" t="s">
        <v>233</v>
      </c>
      <c r="AD138" t="s">
        <v>1930</v>
      </c>
      <c r="AE138" t="str">
        <f t="shared" si="2"/>
        <v>RASITEM-1025</v>
      </c>
    </row>
    <row r="139" spans="1:31" x14ac:dyDescent="0.35">
      <c r="A139" t="s">
        <v>1924</v>
      </c>
      <c r="B139" t="s">
        <v>3859</v>
      </c>
      <c r="C139">
        <v>236584</v>
      </c>
      <c r="D139" t="s">
        <v>3474</v>
      </c>
      <c r="E139" t="s">
        <v>3860</v>
      </c>
      <c r="F139" t="s">
        <v>3861</v>
      </c>
      <c r="G139" t="s">
        <v>3560</v>
      </c>
      <c r="H139" t="s">
        <v>2007</v>
      </c>
      <c r="I139" t="s">
        <v>2008</v>
      </c>
      <c r="N139" s="2">
        <v>45670.294444444444</v>
      </c>
      <c r="O139" s="2"/>
      <c r="P139" s="2">
        <v>45667</v>
      </c>
      <c r="Q139" s="2">
        <v>45670.294444444444</v>
      </c>
      <c r="V139" t="s">
        <v>2023</v>
      </c>
      <c r="X139" t="s">
        <v>3580</v>
      </c>
      <c r="AD139" t="s">
        <v>1986</v>
      </c>
      <c r="AE139" t="str">
        <f t="shared" si="2"/>
        <v>RASITEM-1027</v>
      </c>
    </row>
    <row r="140" spans="1:31" x14ac:dyDescent="0.35">
      <c r="A140" t="s">
        <v>1924</v>
      </c>
      <c r="B140" t="s">
        <v>952</v>
      </c>
      <c r="C140">
        <v>160235</v>
      </c>
      <c r="D140" t="s">
        <v>3474</v>
      </c>
      <c r="E140" t="s">
        <v>3862</v>
      </c>
      <c r="F140" t="s">
        <v>3863</v>
      </c>
      <c r="G140" t="s">
        <v>3560</v>
      </c>
      <c r="H140" t="s">
        <v>2822</v>
      </c>
      <c r="I140" t="s">
        <v>2823</v>
      </c>
      <c r="N140" s="2">
        <v>45278.443055555559</v>
      </c>
      <c r="O140" s="2"/>
      <c r="P140" s="2">
        <v>45670</v>
      </c>
      <c r="Q140" s="2">
        <v>45670.677083333336</v>
      </c>
      <c r="V140" t="s">
        <v>2217</v>
      </c>
      <c r="X140" t="s">
        <v>3627</v>
      </c>
      <c r="AD140" t="s">
        <v>1952</v>
      </c>
      <c r="AE140" t="str">
        <f t="shared" si="2"/>
        <v>RASITEM-498</v>
      </c>
    </row>
    <row r="141" spans="1:31" x14ac:dyDescent="0.35">
      <c r="A141" t="s">
        <v>1924</v>
      </c>
      <c r="B141" t="s">
        <v>3864</v>
      </c>
      <c r="C141">
        <v>232250</v>
      </c>
      <c r="D141" t="s">
        <v>3474</v>
      </c>
      <c r="E141" t="s">
        <v>3865</v>
      </c>
      <c r="F141" t="s">
        <v>3866</v>
      </c>
      <c r="G141" t="s">
        <v>3508</v>
      </c>
      <c r="H141" t="s">
        <v>2016</v>
      </c>
      <c r="I141" t="s">
        <v>2019</v>
      </c>
      <c r="N141" s="2">
        <v>45646.384722222225</v>
      </c>
      <c r="O141" s="2"/>
      <c r="P141" s="2">
        <v>45670</v>
      </c>
      <c r="Q141" s="2">
        <v>45695.606944444444</v>
      </c>
      <c r="X141" t="s">
        <v>3509</v>
      </c>
      <c r="AD141" t="s">
        <v>1952</v>
      </c>
      <c r="AE141" t="str">
        <f t="shared" si="2"/>
        <v>RASITEM-1020</v>
      </c>
    </row>
    <row r="142" spans="1:31" x14ac:dyDescent="0.35">
      <c r="A142" t="s">
        <v>1924</v>
      </c>
      <c r="B142" t="s">
        <v>949</v>
      </c>
      <c r="C142">
        <v>167525</v>
      </c>
      <c r="D142" t="s">
        <v>3474</v>
      </c>
      <c r="E142" t="s">
        <v>3867</v>
      </c>
      <c r="G142" t="s">
        <v>3508</v>
      </c>
      <c r="H142" t="s">
        <v>2015</v>
      </c>
      <c r="I142" t="s">
        <v>2018</v>
      </c>
      <c r="J142" t="s">
        <v>3868</v>
      </c>
      <c r="K142" t="s">
        <v>3869</v>
      </c>
      <c r="N142" s="2">
        <v>45329.359722222223</v>
      </c>
      <c r="O142" s="2"/>
      <c r="P142" s="2">
        <v>45671</v>
      </c>
      <c r="Q142" s="2">
        <v>45671.381944444445</v>
      </c>
      <c r="V142" t="s">
        <v>2254</v>
      </c>
      <c r="X142" t="s">
        <v>3870</v>
      </c>
      <c r="AD142" t="s">
        <v>1952</v>
      </c>
      <c r="AE142" t="str">
        <f t="shared" si="2"/>
        <v>RASITEM-597</v>
      </c>
    </row>
    <row r="143" spans="1:31" x14ac:dyDescent="0.35">
      <c r="A143" t="s">
        <v>1924</v>
      </c>
      <c r="B143" t="s">
        <v>3871</v>
      </c>
      <c r="C143">
        <v>223045</v>
      </c>
      <c r="D143" t="s">
        <v>3474</v>
      </c>
      <c r="E143" t="s">
        <v>3872</v>
      </c>
      <c r="F143" t="s">
        <v>3873</v>
      </c>
      <c r="G143" t="s">
        <v>3560</v>
      </c>
      <c r="H143" t="s">
        <v>2825</v>
      </c>
      <c r="I143" t="s">
        <v>2826</v>
      </c>
      <c r="N143" s="2">
        <v>45603.51458333333</v>
      </c>
      <c r="O143" s="2"/>
      <c r="P143" s="2">
        <v>45672</v>
      </c>
      <c r="Q143" s="2">
        <v>45672.410416666666</v>
      </c>
      <c r="V143" t="s">
        <v>2217</v>
      </c>
      <c r="X143" t="s">
        <v>85</v>
      </c>
      <c r="AD143" t="s">
        <v>1952</v>
      </c>
      <c r="AE143" t="str">
        <f t="shared" si="2"/>
        <v>RASITEM-976</v>
      </c>
    </row>
    <row r="144" spans="1:31" x14ac:dyDescent="0.35">
      <c r="A144" t="s">
        <v>1924</v>
      </c>
      <c r="B144" t="s">
        <v>943</v>
      </c>
      <c r="C144">
        <v>220858</v>
      </c>
      <c r="D144" t="s">
        <v>3474</v>
      </c>
      <c r="E144" t="s">
        <v>3874</v>
      </c>
      <c r="G144" t="s">
        <v>3560</v>
      </c>
      <c r="H144" t="s">
        <v>2047</v>
      </c>
      <c r="I144" t="s">
        <v>2048</v>
      </c>
      <c r="N144" s="2">
        <v>45594.448611111111</v>
      </c>
      <c r="O144" s="2"/>
      <c r="P144" s="2">
        <v>45672</v>
      </c>
      <c r="Q144" s="2">
        <v>45671.669444444444</v>
      </c>
      <c r="V144" t="s">
        <v>2217</v>
      </c>
      <c r="X144" t="s">
        <v>3627</v>
      </c>
      <c r="AD144" t="s">
        <v>1952</v>
      </c>
      <c r="AE144" t="str">
        <f t="shared" si="2"/>
        <v>RASITEM-955</v>
      </c>
    </row>
    <row r="145" spans="1:31" x14ac:dyDescent="0.35">
      <c r="A145" t="s">
        <v>1924</v>
      </c>
      <c r="B145" t="s">
        <v>946</v>
      </c>
      <c r="C145">
        <v>220861</v>
      </c>
      <c r="D145" t="s">
        <v>3474</v>
      </c>
      <c r="E145" t="s">
        <v>3875</v>
      </c>
      <c r="F145" t="s">
        <v>3668</v>
      </c>
      <c r="G145" t="s">
        <v>3560</v>
      </c>
      <c r="H145" t="s">
        <v>2047</v>
      </c>
      <c r="I145" t="s">
        <v>2048</v>
      </c>
      <c r="N145" s="2">
        <v>45594.45</v>
      </c>
      <c r="O145" s="2"/>
      <c r="P145" s="2">
        <v>45672</v>
      </c>
      <c r="Q145" s="2">
        <v>45671.668749999997</v>
      </c>
      <c r="V145" t="s">
        <v>2217</v>
      </c>
      <c r="X145" t="s">
        <v>3627</v>
      </c>
      <c r="AD145" t="s">
        <v>1952</v>
      </c>
      <c r="AE145" t="str">
        <f t="shared" si="2"/>
        <v>RASITEM-956</v>
      </c>
    </row>
    <row r="146" spans="1:31" x14ac:dyDescent="0.35">
      <c r="A146" t="s">
        <v>1924</v>
      </c>
      <c r="B146" t="s">
        <v>929</v>
      </c>
      <c r="C146">
        <v>150346</v>
      </c>
      <c r="D146" t="s">
        <v>3474</v>
      </c>
      <c r="E146" t="s">
        <v>3876</v>
      </c>
      <c r="F146" t="s">
        <v>3877</v>
      </c>
      <c r="G146" t="s">
        <v>3560</v>
      </c>
      <c r="H146" t="s">
        <v>1989</v>
      </c>
      <c r="I146" t="s">
        <v>1992</v>
      </c>
      <c r="N146" s="2">
        <v>45217.549305555556</v>
      </c>
      <c r="O146" s="2"/>
      <c r="P146" s="2">
        <v>45679</v>
      </c>
      <c r="Q146" s="2">
        <v>45680.381249999999</v>
      </c>
      <c r="V146" t="s">
        <v>2561</v>
      </c>
      <c r="X146" t="s">
        <v>3627</v>
      </c>
      <c r="AD146" t="s">
        <v>1952</v>
      </c>
      <c r="AE146" t="str">
        <f t="shared" si="2"/>
        <v>RASITEM-310</v>
      </c>
    </row>
    <row r="147" spans="1:31" x14ac:dyDescent="0.35">
      <c r="A147" t="s">
        <v>1924</v>
      </c>
      <c r="B147" t="s">
        <v>919</v>
      </c>
      <c r="C147">
        <v>210297</v>
      </c>
      <c r="D147" t="s">
        <v>3474</v>
      </c>
      <c r="E147" t="s">
        <v>3878</v>
      </c>
      <c r="F147" t="s">
        <v>3879</v>
      </c>
      <c r="G147" t="s">
        <v>3508</v>
      </c>
      <c r="H147" t="s">
        <v>1987</v>
      </c>
      <c r="I147" t="s">
        <v>1990</v>
      </c>
      <c r="N147" s="2">
        <v>45545.479861111111</v>
      </c>
      <c r="O147" s="2"/>
      <c r="P147" s="2">
        <v>45680</v>
      </c>
      <c r="Q147" s="2">
        <v>45681.322916666664</v>
      </c>
      <c r="V147" t="s">
        <v>2023</v>
      </c>
      <c r="X147" t="s">
        <v>3530</v>
      </c>
      <c r="AD147" t="s">
        <v>1952</v>
      </c>
      <c r="AE147" t="str">
        <f t="shared" si="2"/>
        <v>RASITEM-892</v>
      </c>
    </row>
    <row r="148" spans="1:31" x14ac:dyDescent="0.35">
      <c r="A148" t="s">
        <v>1924</v>
      </c>
      <c r="B148" t="s">
        <v>3880</v>
      </c>
      <c r="C148">
        <v>244744</v>
      </c>
      <c r="D148" t="s">
        <v>3474</v>
      </c>
      <c r="E148" t="s">
        <v>3881</v>
      </c>
      <c r="F148" t="s">
        <v>3882</v>
      </c>
      <c r="G148" t="s">
        <v>3482</v>
      </c>
      <c r="H148" t="s">
        <v>2146</v>
      </c>
      <c r="I148" t="s">
        <v>2147</v>
      </c>
      <c r="N148" s="2">
        <v>45699.081944444442</v>
      </c>
      <c r="O148" s="2"/>
      <c r="P148" s="2">
        <v>45680</v>
      </c>
      <c r="Q148" s="2">
        <v>45735.359027777777</v>
      </c>
      <c r="V148" t="s">
        <v>2023</v>
      </c>
      <c r="X148" t="s">
        <v>3761</v>
      </c>
      <c r="AD148" t="s">
        <v>2116</v>
      </c>
      <c r="AE148" t="str">
        <f t="shared" si="2"/>
        <v>RASITEM-1066</v>
      </c>
    </row>
    <row r="149" spans="1:31" x14ac:dyDescent="0.35">
      <c r="A149" t="s">
        <v>1924</v>
      </c>
      <c r="B149" t="s">
        <v>3883</v>
      </c>
      <c r="C149">
        <v>239254</v>
      </c>
      <c r="D149" t="s">
        <v>3479</v>
      </c>
      <c r="E149" t="s">
        <v>3884</v>
      </c>
      <c r="F149" t="s">
        <v>3885</v>
      </c>
      <c r="G149" t="s">
        <v>3560</v>
      </c>
      <c r="H149" t="s">
        <v>2007</v>
      </c>
      <c r="I149" t="s">
        <v>2008</v>
      </c>
      <c r="N149" s="2">
        <v>45680.59652777778</v>
      </c>
      <c r="O149" s="2">
        <v>45680.625</v>
      </c>
      <c r="P149" s="2">
        <v>45680</v>
      </c>
      <c r="Q149" s="2"/>
      <c r="X149" t="s">
        <v>3485</v>
      </c>
      <c r="Z149" t="s">
        <v>3886</v>
      </c>
      <c r="AD149" t="s">
        <v>1971</v>
      </c>
      <c r="AE149" t="str">
        <f t="shared" si="2"/>
        <v>RASITEM-1033</v>
      </c>
    </row>
    <row r="150" spans="1:31" x14ac:dyDescent="0.35">
      <c r="A150" t="s">
        <v>1924</v>
      </c>
      <c r="B150" t="s">
        <v>922</v>
      </c>
      <c r="C150">
        <v>221232</v>
      </c>
      <c r="D150" t="s">
        <v>3474</v>
      </c>
      <c r="E150" t="s">
        <v>3887</v>
      </c>
      <c r="F150" t="s">
        <v>3888</v>
      </c>
      <c r="G150" t="s">
        <v>3524</v>
      </c>
      <c r="H150" t="s">
        <v>2047</v>
      </c>
      <c r="I150" t="s">
        <v>2048</v>
      </c>
      <c r="N150" s="2">
        <v>45595.50277777778</v>
      </c>
      <c r="O150" s="2"/>
      <c r="P150" s="2">
        <v>45680</v>
      </c>
      <c r="Q150" s="2">
        <v>45681.322222222225</v>
      </c>
      <c r="V150" t="s">
        <v>2061</v>
      </c>
      <c r="X150" t="s">
        <v>3627</v>
      </c>
      <c r="AD150" t="s">
        <v>1952</v>
      </c>
      <c r="AE150" t="str">
        <f t="shared" si="2"/>
        <v>RASITEM-958</v>
      </c>
    </row>
    <row r="151" spans="1:31" x14ac:dyDescent="0.35">
      <c r="A151" t="s">
        <v>1924</v>
      </c>
      <c r="B151" t="s">
        <v>3889</v>
      </c>
      <c r="C151">
        <v>220872</v>
      </c>
      <c r="D151" t="s">
        <v>3474</v>
      </c>
      <c r="E151" t="s">
        <v>3890</v>
      </c>
      <c r="F151" t="s">
        <v>3668</v>
      </c>
      <c r="G151" t="s">
        <v>3560</v>
      </c>
      <c r="H151" t="s">
        <v>2047</v>
      </c>
      <c r="I151" t="s">
        <v>2048</v>
      </c>
      <c r="N151" s="2">
        <v>45594.46875</v>
      </c>
      <c r="O151" s="2"/>
      <c r="P151" s="2">
        <v>45680</v>
      </c>
      <c r="Q151" s="2">
        <v>45681.322916666664</v>
      </c>
      <c r="V151" t="s">
        <v>2217</v>
      </c>
      <c r="X151" t="s">
        <v>3627</v>
      </c>
      <c r="AD151" t="s">
        <v>1952</v>
      </c>
      <c r="AE151" t="str">
        <f t="shared" si="2"/>
        <v>RASITEM-957</v>
      </c>
    </row>
    <row r="152" spans="1:31" x14ac:dyDescent="0.35">
      <c r="A152" t="s">
        <v>1924</v>
      </c>
      <c r="B152" t="s">
        <v>3891</v>
      </c>
      <c r="C152">
        <v>241422</v>
      </c>
      <c r="D152" t="s">
        <v>3474</v>
      </c>
      <c r="E152" t="s">
        <v>3892</v>
      </c>
      <c r="F152" t="s">
        <v>3893</v>
      </c>
      <c r="G152" t="s">
        <v>3482</v>
      </c>
      <c r="H152" t="s">
        <v>2550</v>
      </c>
      <c r="I152" t="s">
        <v>2551</v>
      </c>
      <c r="N152" s="2">
        <v>45688.411111111112</v>
      </c>
      <c r="O152" s="2"/>
      <c r="P152" s="2">
        <v>45680</v>
      </c>
      <c r="Q152" s="2">
        <v>45688.413888888892</v>
      </c>
      <c r="V152" t="s">
        <v>2023</v>
      </c>
      <c r="X152" t="s">
        <v>3613</v>
      </c>
      <c r="AD152" t="s">
        <v>1971</v>
      </c>
      <c r="AE152" t="str">
        <f t="shared" si="2"/>
        <v>RASITEM-1046</v>
      </c>
    </row>
    <row r="153" spans="1:31" x14ac:dyDescent="0.35">
      <c r="A153" t="s">
        <v>1924</v>
      </c>
      <c r="B153" t="s">
        <v>908</v>
      </c>
      <c r="C153">
        <v>240145</v>
      </c>
      <c r="D153" t="s">
        <v>3474</v>
      </c>
      <c r="E153" t="s">
        <v>3894</v>
      </c>
      <c r="F153" t="s">
        <v>3895</v>
      </c>
      <c r="G153" t="s">
        <v>3560</v>
      </c>
      <c r="H153" t="s">
        <v>2015</v>
      </c>
      <c r="I153" t="s">
        <v>2018</v>
      </c>
      <c r="N153" s="2">
        <v>45684.666666666664</v>
      </c>
      <c r="O153" s="2"/>
      <c r="P153" s="2">
        <v>45684</v>
      </c>
      <c r="Q153" s="2">
        <v>45687.355555555558</v>
      </c>
      <c r="V153" t="s">
        <v>2023</v>
      </c>
      <c r="X153" t="s">
        <v>233</v>
      </c>
      <c r="AD153" t="s">
        <v>1952</v>
      </c>
      <c r="AE153" t="str">
        <f t="shared" si="2"/>
        <v>RASITEM-1037</v>
      </c>
    </row>
    <row r="154" spans="1:31" x14ac:dyDescent="0.35">
      <c r="A154" t="s">
        <v>1924</v>
      </c>
      <c r="B154" t="s">
        <v>938</v>
      </c>
      <c r="C154">
        <v>240142</v>
      </c>
      <c r="D154" t="s">
        <v>3474</v>
      </c>
      <c r="E154" t="s">
        <v>936</v>
      </c>
      <c r="F154" t="s">
        <v>3896</v>
      </c>
      <c r="G154" t="s">
        <v>3560</v>
      </c>
      <c r="H154" t="s">
        <v>2015</v>
      </c>
      <c r="I154" t="s">
        <v>2018</v>
      </c>
      <c r="N154" s="2">
        <v>45684.661805555559</v>
      </c>
      <c r="O154" s="2"/>
      <c r="P154" s="2">
        <v>45684</v>
      </c>
      <c r="Q154" s="2">
        <v>45684.694444444445</v>
      </c>
      <c r="V154" t="s">
        <v>2023</v>
      </c>
      <c r="X154" t="s">
        <v>233</v>
      </c>
      <c r="AD154" t="s">
        <v>1952</v>
      </c>
      <c r="AE154" t="str">
        <f t="shared" si="2"/>
        <v>RASITEM-1036</v>
      </c>
    </row>
    <row r="155" spans="1:31" x14ac:dyDescent="0.35">
      <c r="A155" t="s">
        <v>1924</v>
      </c>
      <c r="B155" t="s">
        <v>3897</v>
      </c>
      <c r="C155">
        <v>239154</v>
      </c>
      <c r="D155" t="s">
        <v>3474</v>
      </c>
      <c r="E155" t="s">
        <v>3898</v>
      </c>
      <c r="F155" t="s">
        <v>3668</v>
      </c>
      <c r="G155" t="s">
        <v>3560</v>
      </c>
      <c r="H155" t="s">
        <v>2047</v>
      </c>
      <c r="I155" t="s">
        <v>2048</v>
      </c>
      <c r="N155" s="2">
        <v>45680.419444444444</v>
      </c>
      <c r="O155" s="2"/>
      <c r="P155" s="2">
        <v>45685</v>
      </c>
      <c r="Q155" s="2">
        <v>45715.600694444445</v>
      </c>
      <c r="V155" t="s">
        <v>2217</v>
      </c>
      <c r="X155" t="s">
        <v>3627</v>
      </c>
      <c r="AD155" t="s">
        <v>1930</v>
      </c>
      <c r="AE155" t="str">
        <f t="shared" si="2"/>
        <v>RASITEM-1031</v>
      </c>
    </row>
    <row r="156" spans="1:31" x14ac:dyDescent="0.35">
      <c r="A156" t="s">
        <v>1924</v>
      </c>
      <c r="B156" t="s">
        <v>3899</v>
      </c>
      <c r="C156">
        <v>242727</v>
      </c>
      <c r="D156" t="s">
        <v>3474</v>
      </c>
      <c r="E156" t="s">
        <v>3900</v>
      </c>
      <c r="F156" t="s">
        <v>3901</v>
      </c>
      <c r="G156" t="s">
        <v>3482</v>
      </c>
      <c r="H156" t="s">
        <v>1988</v>
      </c>
      <c r="I156" t="s">
        <v>1991</v>
      </c>
      <c r="N156" s="2">
        <v>45691.181944444441</v>
      </c>
      <c r="O156" s="2"/>
      <c r="P156" s="2">
        <v>45691</v>
      </c>
      <c r="Q156" s="2">
        <v>45691.186805555553</v>
      </c>
      <c r="V156" t="s">
        <v>2023</v>
      </c>
      <c r="X156" t="s">
        <v>3654</v>
      </c>
      <c r="AD156" t="s">
        <v>1986</v>
      </c>
      <c r="AE156" t="str">
        <f t="shared" si="2"/>
        <v>RASITEM-1047</v>
      </c>
    </row>
    <row r="157" spans="1:31" x14ac:dyDescent="0.35">
      <c r="A157" t="s">
        <v>1924</v>
      </c>
      <c r="B157" t="s">
        <v>897</v>
      </c>
      <c r="C157">
        <v>240888</v>
      </c>
      <c r="D157" t="s">
        <v>3474</v>
      </c>
      <c r="E157" t="s">
        <v>3902</v>
      </c>
      <c r="F157" t="s">
        <v>3903</v>
      </c>
      <c r="G157" t="s">
        <v>3482</v>
      </c>
      <c r="H157" t="s">
        <v>1988</v>
      </c>
      <c r="I157" t="s">
        <v>1991</v>
      </c>
      <c r="N157" s="2">
        <v>45686.580555555556</v>
      </c>
      <c r="O157" s="2"/>
      <c r="P157" s="2">
        <v>45691</v>
      </c>
      <c r="Q157" s="2">
        <v>45691.670138888891</v>
      </c>
      <c r="V157" t="s">
        <v>2023</v>
      </c>
      <c r="X157" t="s">
        <v>3829</v>
      </c>
      <c r="AD157" t="s">
        <v>1986</v>
      </c>
      <c r="AE157" t="str">
        <f t="shared" si="2"/>
        <v>RASITEM-1044</v>
      </c>
    </row>
    <row r="158" spans="1:31" x14ac:dyDescent="0.35">
      <c r="A158" t="s">
        <v>1924</v>
      </c>
      <c r="B158" t="s">
        <v>894</v>
      </c>
      <c r="C158">
        <v>240885</v>
      </c>
      <c r="D158" t="s">
        <v>3474</v>
      </c>
      <c r="E158" t="s">
        <v>3904</v>
      </c>
      <c r="F158" t="s">
        <v>3905</v>
      </c>
      <c r="G158" t="s">
        <v>3482</v>
      </c>
      <c r="H158" t="s">
        <v>1988</v>
      </c>
      <c r="I158" t="s">
        <v>1991</v>
      </c>
      <c r="N158" s="2">
        <v>45686.57708333333</v>
      </c>
      <c r="O158" s="2"/>
      <c r="P158" s="2">
        <v>45691</v>
      </c>
      <c r="Q158" s="2">
        <v>45691.679861111108</v>
      </c>
      <c r="V158" t="s">
        <v>2023</v>
      </c>
      <c r="X158" t="s">
        <v>3829</v>
      </c>
      <c r="AD158" t="s">
        <v>1986</v>
      </c>
      <c r="AE158" t="str">
        <f t="shared" si="2"/>
        <v>RASITEM-1043</v>
      </c>
    </row>
    <row r="159" spans="1:31" x14ac:dyDescent="0.35">
      <c r="A159" t="s">
        <v>1924</v>
      </c>
      <c r="B159" t="s">
        <v>886</v>
      </c>
      <c r="C159">
        <v>240506</v>
      </c>
      <c r="D159" t="s">
        <v>3474</v>
      </c>
      <c r="E159" t="s">
        <v>3906</v>
      </c>
      <c r="F159" t="s">
        <v>3907</v>
      </c>
      <c r="G159" t="s">
        <v>3482</v>
      </c>
      <c r="H159" t="s">
        <v>1988</v>
      </c>
      <c r="I159" t="s">
        <v>1991</v>
      </c>
      <c r="N159" s="2">
        <v>45686.334027777775</v>
      </c>
      <c r="O159" s="2"/>
      <c r="P159" s="2">
        <v>45692</v>
      </c>
      <c r="Q159" s="2">
        <v>45692.467361111114</v>
      </c>
      <c r="V159" t="s">
        <v>2023</v>
      </c>
      <c r="X159" t="s">
        <v>3633</v>
      </c>
      <c r="AD159" t="s">
        <v>1986</v>
      </c>
      <c r="AE159" t="str">
        <f t="shared" si="2"/>
        <v>RASITEM-1040</v>
      </c>
    </row>
    <row r="160" spans="1:31" x14ac:dyDescent="0.35">
      <c r="A160" t="s">
        <v>1924</v>
      </c>
      <c r="B160" t="s">
        <v>3908</v>
      </c>
      <c r="C160">
        <v>244409</v>
      </c>
      <c r="D160" t="s">
        <v>3474</v>
      </c>
      <c r="E160" t="s">
        <v>3909</v>
      </c>
      <c r="F160" t="s">
        <v>3910</v>
      </c>
      <c r="G160" t="s">
        <v>3482</v>
      </c>
      <c r="H160" t="s">
        <v>1975</v>
      </c>
      <c r="I160" t="s">
        <v>1976</v>
      </c>
      <c r="N160" s="2">
        <v>45698.292361111111</v>
      </c>
      <c r="O160" s="2"/>
      <c r="P160" s="2">
        <v>45692</v>
      </c>
      <c r="Q160" s="2">
        <v>45698.293055555558</v>
      </c>
      <c r="X160" t="s">
        <v>3642</v>
      </c>
      <c r="AD160" t="s">
        <v>2116</v>
      </c>
      <c r="AE160" t="str">
        <f t="shared" si="2"/>
        <v>RASITEM-1063</v>
      </c>
    </row>
    <row r="161" spans="1:31" x14ac:dyDescent="0.35">
      <c r="A161" t="s">
        <v>1924</v>
      </c>
      <c r="B161" t="s">
        <v>883</v>
      </c>
      <c r="C161">
        <v>147235</v>
      </c>
      <c r="D161" t="s">
        <v>3474</v>
      </c>
      <c r="E161" t="s">
        <v>3911</v>
      </c>
      <c r="F161" t="s">
        <v>3912</v>
      </c>
      <c r="G161" t="s">
        <v>3497</v>
      </c>
      <c r="H161" t="s">
        <v>2118</v>
      </c>
      <c r="I161" t="s">
        <v>2120</v>
      </c>
      <c r="N161" s="2">
        <v>45198.619444444441</v>
      </c>
      <c r="O161" s="2"/>
      <c r="P161" s="2">
        <v>45693</v>
      </c>
      <c r="Q161" s="2">
        <v>45693.631944444445</v>
      </c>
      <c r="V161" t="s">
        <v>2023</v>
      </c>
      <c r="X161" t="s">
        <v>3627</v>
      </c>
      <c r="AD161" t="s">
        <v>2116</v>
      </c>
      <c r="AE161" t="str">
        <f t="shared" si="2"/>
        <v>RASITEM-215</v>
      </c>
    </row>
    <row r="162" spans="1:31" x14ac:dyDescent="0.35">
      <c r="A162" t="s">
        <v>1924</v>
      </c>
      <c r="B162" t="s">
        <v>3913</v>
      </c>
      <c r="C162">
        <v>243318</v>
      </c>
      <c r="D162" t="s">
        <v>3474</v>
      </c>
      <c r="E162" t="s">
        <v>3914</v>
      </c>
      <c r="F162" t="s">
        <v>3915</v>
      </c>
      <c r="G162" t="s">
        <v>3482</v>
      </c>
      <c r="H162" t="s">
        <v>1988</v>
      </c>
      <c r="I162" t="s">
        <v>1991</v>
      </c>
      <c r="N162" s="2">
        <v>45693.249305555553</v>
      </c>
      <c r="O162" s="2"/>
      <c r="P162" s="2">
        <v>45693</v>
      </c>
      <c r="Q162" s="2">
        <v>45698.152083333334</v>
      </c>
      <c r="V162" t="s">
        <v>2023</v>
      </c>
      <c r="X162" t="s">
        <v>3838</v>
      </c>
      <c r="AD162" t="s">
        <v>1986</v>
      </c>
      <c r="AE162" t="str">
        <f t="shared" si="2"/>
        <v>RASITEM-1056</v>
      </c>
    </row>
    <row r="163" spans="1:31" x14ac:dyDescent="0.35">
      <c r="A163" t="s">
        <v>1924</v>
      </c>
      <c r="B163" t="s">
        <v>873</v>
      </c>
      <c r="C163">
        <v>187280</v>
      </c>
      <c r="D163" t="s">
        <v>3474</v>
      </c>
      <c r="E163" t="s">
        <v>3916</v>
      </c>
      <c r="G163" t="s">
        <v>3497</v>
      </c>
      <c r="H163" t="s">
        <v>2262</v>
      </c>
      <c r="I163" t="s">
        <v>2263</v>
      </c>
      <c r="N163" s="2">
        <v>45433.79583333333</v>
      </c>
      <c r="O163" s="2"/>
      <c r="P163" s="2">
        <v>45698</v>
      </c>
      <c r="Q163" s="2">
        <v>45698.680555555555</v>
      </c>
      <c r="X163" t="s">
        <v>3676</v>
      </c>
      <c r="AD163" t="s">
        <v>1952</v>
      </c>
      <c r="AE163" t="str">
        <f t="shared" si="2"/>
        <v>RASITEM-723</v>
      </c>
    </row>
    <row r="164" spans="1:31" x14ac:dyDescent="0.35">
      <c r="A164" t="s">
        <v>1924</v>
      </c>
      <c r="B164" t="s">
        <v>3917</v>
      </c>
      <c r="C164">
        <v>244743</v>
      </c>
      <c r="D164" t="s">
        <v>3479</v>
      </c>
      <c r="E164" t="s">
        <v>3918</v>
      </c>
      <c r="G164" t="s">
        <v>3482</v>
      </c>
      <c r="H164" t="s">
        <v>2146</v>
      </c>
      <c r="I164" t="s">
        <v>2147</v>
      </c>
      <c r="N164" s="2">
        <v>45699.07708333333</v>
      </c>
      <c r="O164" s="2">
        <v>45699.416666666664</v>
      </c>
      <c r="P164" s="2">
        <v>45699</v>
      </c>
      <c r="Q164" s="2"/>
      <c r="X164" t="s">
        <v>3485</v>
      </c>
      <c r="AD164" t="s">
        <v>2116</v>
      </c>
      <c r="AE164" t="str">
        <f t="shared" si="2"/>
        <v>RASITEM-1065</v>
      </c>
    </row>
    <row r="165" spans="1:31" x14ac:dyDescent="0.35">
      <c r="A165" t="s">
        <v>1924</v>
      </c>
      <c r="B165" t="s">
        <v>3919</v>
      </c>
      <c r="C165">
        <v>243876</v>
      </c>
      <c r="D165" t="s">
        <v>3474</v>
      </c>
      <c r="E165" t="s">
        <v>3920</v>
      </c>
      <c r="F165" t="s">
        <v>3921</v>
      </c>
      <c r="H165" t="s">
        <v>2180</v>
      </c>
      <c r="I165" t="s">
        <v>2181</v>
      </c>
      <c r="N165" s="2">
        <v>45694.615277777775</v>
      </c>
      <c r="O165" s="2"/>
      <c r="P165" s="2">
        <v>45699</v>
      </c>
      <c r="Q165" s="2">
        <v>45706.504861111112</v>
      </c>
      <c r="X165" t="s">
        <v>3477</v>
      </c>
      <c r="AD165" t="s">
        <v>2116</v>
      </c>
      <c r="AE165" t="str">
        <f t="shared" si="2"/>
        <v>RASITEM-1060</v>
      </c>
    </row>
    <row r="166" spans="1:31" x14ac:dyDescent="0.35">
      <c r="A166" t="s">
        <v>1924</v>
      </c>
      <c r="B166" t="s">
        <v>3922</v>
      </c>
      <c r="C166">
        <v>249202</v>
      </c>
      <c r="D166" t="s">
        <v>3479</v>
      </c>
      <c r="E166" t="s">
        <v>3923</v>
      </c>
      <c r="F166" t="s">
        <v>3924</v>
      </c>
      <c r="G166" t="s">
        <v>3560</v>
      </c>
      <c r="H166" t="s">
        <v>2322</v>
      </c>
      <c r="I166" t="s">
        <v>2323</v>
      </c>
      <c r="N166" s="2">
        <v>45719.259722222225</v>
      </c>
      <c r="O166" s="2">
        <v>45699.666666666664</v>
      </c>
      <c r="P166" s="2">
        <v>45699</v>
      </c>
      <c r="Q166" s="2"/>
      <c r="X166" t="s">
        <v>3485</v>
      </c>
      <c r="Z166" t="s">
        <v>3886</v>
      </c>
      <c r="AD166" t="s">
        <v>2116</v>
      </c>
      <c r="AE166" t="str">
        <f t="shared" si="2"/>
        <v>RASITEM-1096</v>
      </c>
    </row>
    <row r="167" spans="1:31" x14ac:dyDescent="0.35">
      <c r="A167" t="s">
        <v>1924</v>
      </c>
      <c r="B167" t="s">
        <v>3925</v>
      </c>
      <c r="C167">
        <v>239197</v>
      </c>
      <c r="D167" t="s">
        <v>3474</v>
      </c>
      <c r="E167" t="s">
        <v>3926</v>
      </c>
      <c r="F167" t="s">
        <v>3927</v>
      </c>
      <c r="G167" t="s">
        <v>3560</v>
      </c>
      <c r="H167" t="s">
        <v>2770</v>
      </c>
      <c r="I167" t="s">
        <v>2771</v>
      </c>
      <c r="N167" s="2">
        <v>45680.502083333333</v>
      </c>
      <c r="O167" s="2"/>
      <c r="P167" s="2">
        <v>45699</v>
      </c>
      <c r="Q167" s="2">
        <v>45699.730555555558</v>
      </c>
      <c r="X167" t="s">
        <v>3485</v>
      </c>
      <c r="AD167" t="s">
        <v>1971</v>
      </c>
      <c r="AE167" t="str">
        <f t="shared" si="2"/>
        <v>RASITEM-1032</v>
      </c>
    </row>
    <row r="168" spans="1:31" x14ac:dyDescent="0.35">
      <c r="A168" t="s">
        <v>1924</v>
      </c>
      <c r="B168" t="s">
        <v>3928</v>
      </c>
      <c r="C168">
        <v>243060</v>
      </c>
      <c r="D168" t="s">
        <v>3474</v>
      </c>
      <c r="E168" t="s">
        <v>3929</v>
      </c>
      <c r="F168" t="s">
        <v>3930</v>
      </c>
      <c r="G168" t="s">
        <v>3482</v>
      </c>
      <c r="H168" t="s">
        <v>1988</v>
      </c>
      <c r="I168" t="s">
        <v>1991</v>
      </c>
      <c r="N168" s="2">
        <v>45692.336111111108</v>
      </c>
      <c r="O168" s="2"/>
      <c r="P168" s="2">
        <v>45699</v>
      </c>
      <c r="Q168" s="2">
        <v>45699.154861111114</v>
      </c>
      <c r="V168" t="s">
        <v>2023</v>
      </c>
      <c r="X168" t="s">
        <v>3654</v>
      </c>
      <c r="AD168" t="s">
        <v>1952</v>
      </c>
      <c r="AE168" t="str">
        <f t="shared" si="2"/>
        <v>RASITEM-1049</v>
      </c>
    </row>
    <row r="169" spans="1:31" x14ac:dyDescent="0.35">
      <c r="A169" t="s">
        <v>1924</v>
      </c>
      <c r="B169" t="s">
        <v>3931</v>
      </c>
      <c r="C169">
        <v>245535</v>
      </c>
      <c r="D169" t="s">
        <v>3479</v>
      </c>
      <c r="E169" t="s">
        <v>3932</v>
      </c>
      <c r="F169" t="s">
        <v>3933</v>
      </c>
      <c r="G169" t="s">
        <v>3482</v>
      </c>
      <c r="H169" t="s">
        <v>1975</v>
      </c>
      <c r="I169" t="s">
        <v>1976</v>
      </c>
      <c r="N169" s="2">
        <v>45701.472916666666</v>
      </c>
      <c r="O169" s="2">
        <v>45701.4375</v>
      </c>
      <c r="P169" s="2">
        <v>45701</v>
      </c>
      <c r="Q169" s="2"/>
      <c r="X169" t="s">
        <v>3485</v>
      </c>
      <c r="AD169" t="s">
        <v>2116</v>
      </c>
      <c r="AE169" t="str">
        <f t="shared" si="2"/>
        <v>RASITEM-1070</v>
      </c>
    </row>
    <row r="170" spans="1:31" x14ac:dyDescent="0.35">
      <c r="A170" t="s">
        <v>1924</v>
      </c>
      <c r="B170" t="s">
        <v>865</v>
      </c>
      <c r="C170">
        <v>244181</v>
      </c>
      <c r="D170" t="s">
        <v>3474</v>
      </c>
      <c r="E170" t="s">
        <v>3934</v>
      </c>
      <c r="G170" t="s">
        <v>3588</v>
      </c>
      <c r="H170" t="s">
        <v>1987</v>
      </c>
      <c r="I170" t="s">
        <v>1990</v>
      </c>
      <c r="N170" s="2">
        <v>45695.602777777778</v>
      </c>
      <c r="O170" s="2"/>
      <c r="P170" s="2">
        <v>45701</v>
      </c>
      <c r="Q170" s="2">
        <v>45702.455555555556</v>
      </c>
      <c r="V170" t="s">
        <v>2023</v>
      </c>
      <c r="X170" t="s">
        <v>3533</v>
      </c>
      <c r="AD170" t="s">
        <v>1930</v>
      </c>
      <c r="AE170" t="str">
        <f t="shared" si="2"/>
        <v>RASITEM-1062</v>
      </c>
    </row>
    <row r="171" spans="1:31" x14ac:dyDescent="0.35">
      <c r="A171" t="s">
        <v>1924</v>
      </c>
      <c r="B171" t="s">
        <v>860</v>
      </c>
      <c r="C171">
        <v>205646</v>
      </c>
      <c r="D171" t="s">
        <v>3474</v>
      </c>
      <c r="E171" t="s">
        <v>3935</v>
      </c>
      <c r="F171" t="s">
        <v>3936</v>
      </c>
      <c r="G171" t="s">
        <v>3560</v>
      </c>
      <c r="H171" t="s">
        <v>2349</v>
      </c>
      <c r="I171" t="s">
        <v>2350</v>
      </c>
      <c r="N171" s="2">
        <v>45519.354166666664</v>
      </c>
      <c r="O171" s="2"/>
      <c r="P171" s="2">
        <v>45706</v>
      </c>
      <c r="Q171" s="2">
        <v>45706.605555555558</v>
      </c>
      <c r="V171" t="s">
        <v>2254</v>
      </c>
      <c r="X171" t="s">
        <v>3627</v>
      </c>
      <c r="AD171" t="s">
        <v>1952</v>
      </c>
      <c r="AE171" t="str">
        <f t="shared" si="2"/>
        <v>RASITEM-851</v>
      </c>
    </row>
    <row r="172" spans="1:31" x14ac:dyDescent="0.35">
      <c r="A172" t="s">
        <v>1924</v>
      </c>
      <c r="B172" t="s">
        <v>839</v>
      </c>
      <c r="C172">
        <v>240509</v>
      </c>
      <c r="D172" t="s">
        <v>3474</v>
      </c>
      <c r="E172" t="s">
        <v>3937</v>
      </c>
      <c r="F172" t="s">
        <v>3938</v>
      </c>
      <c r="G172" t="s">
        <v>3482</v>
      </c>
      <c r="H172" t="s">
        <v>1988</v>
      </c>
      <c r="I172" t="s">
        <v>1991</v>
      </c>
      <c r="N172" s="2">
        <v>45686.34652777778</v>
      </c>
      <c r="O172" s="2"/>
      <c r="P172" s="2">
        <v>45707</v>
      </c>
      <c r="Q172" s="2">
        <v>45721.231249999997</v>
      </c>
      <c r="V172" t="s">
        <v>2023</v>
      </c>
      <c r="X172" t="s">
        <v>3633</v>
      </c>
      <c r="AD172" t="s">
        <v>1986</v>
      </c>
      <c r="AE172" t="str">
        <f t="shared" si="2"/>
        <v>RASITEM-1041</v>
      </c>
    </row>
    <row r="173" spans="1:31" x14ac:dyDescent="0.35">
      <c r="A173" t="s">
        <v>1924</v>
      </c>
      <c r="B173" t="s">
        <v>3939</v>
      </c>
      <c r="C173">
        <v>254325</v>
      </c>
      <c r="D173" t="s">
        <v>3474</v>
      </c>
      <c r="E173" t="s">
        <v>3940</v>
      </c>
      <c r="F173" t="s">
        <v>3941</v>
      </c>
      <c r="G173" t="s">
        <v>3497</v>
      </c>
      <c r="H173" t="s">
        <v>2118</v>
      </c>
      <c r="I173" t="s">
        <v>2120</v>
      </c>
      <c r="N173" s="2">
        <v>45739.959027777775</v>
      </c>
      <c r="O173" s="2"/>
      <c r="P173" s="2">
        <v>45707</v>
      </c>
      <c r="Q173" s="2">
        <v>45739.959722222222</v>
      </c>
      <c r="V173" t="s">
        <v>2561</v>
      </c>
      <c r="X173" t="s">
        <v>3654</v>
      </c>
      <c r="AD173" t="s">
        <v>2116</v>
      </c>
      <c r="AE173" t="str">
        <f t="shared" si="2"/>
        <v>RASITEM-1121</v>
      </c>
    </row>
    <row r="174" spans="1:31" x14ac:dyDescent="0.35">
      <c r="A174" t="s">
        <v>1924</v>
      </c>
      <c r="B174" t="s">
        <v>3942</v>
      </c>
      <c r="C174">
        <v>249205</v>
      </c>
      <c r="D174" t="s">
        <v>3479</v>
      </c>
      <c r="E174" t="s">
        <v>3943</v>
      </c>
      <c r="F174" t="s">
        <v>3944</v>
      </c>
      <c r="G174" t="s">
        <v>3560</v>
      </c>
      <c r="H174" t="s">
        <v>2322</v>
      </c>
      <c r="I174" t="s">
        <v>2323</v>
      </c>
      <c r="N174" s="2">
        <v>45719.265972222223</v>
      </c>
      <c r="O174" s="2">
        <v>45708.166666666664</v>
      </c>
      <c r="P174" s="2">
        <v>45708</v>
      </c>
      <c r="Q174" s="2"/>
      <c r="X174" t="s">
        <v>3485</v>
      </c>
      <c r="Z174" t="s">
        <v>3886</v>
      </c>
      <c r="AD174" t="s">
        <v>1986</v>
      </c>
      <c r="AE174" t="str">
        <f t="shared" si="2"/>
        <v>RASITEM-1098</v>
      </c>
    </row>
    <row r="175" spans="1:31" x14ac:dyDescent="0.35">
      <c r="A175" t="s">
        <v>1924</v>
      </c>
      <c r="B175" t="s">
        <v>807</v>
      </c>
      <c r="C175">
        <v>243785</v>
      </c>
      <c r="D175" t="s">
        <v>3474</v>
      </c>
      <c r="E175" t="s">
        <v>3945</v>
      </c>
      <c r="F175" t="s">
        <v>3946</v>
      </c>
      <c r="G175" t="s">
        <v>3508</v>
      </c>
      <c r="H175" t="s">
        <v>1987</v>
      </c>
      <c r="I175" t="s">
        <v>1990</v>
      </c>
      <c r="N175" s="2">
        <v>45694.415277777778</v>
      </c>
      <c r="O175" s="2"/>
      <c r="P175" s="2">
        <v>45708</v>
      </c>
      <c r="Q175" s="2">
        <v>45708.470833333333</v>
      </c>
      <c r="V175" t="s">
        <v>2023</v>
      </c>
      <c r="X175" t="s">
        <v>3530</v>
      </c>
      <c r="AD175" t="s">
        <v>1952</v>
      </c>
      <c r="AE175" t="str">
        <f t="shared" si="2"/>
        <v>RASITEM-1058</v>
      </c>
    </row>
    <row r="176" spans="1:31" x14ac:dyDescent="0.35">
      <c r="A176" t="s">
        <v>1924</v>
      </c>
      <c r="B176" t="s">
        <v>3947</v>
      </c>
      <c r="C176">
        <v>244746</v>
      </c>
      <c r="D176" t="s">
        <v>3474</v>
      </c>
      <c r="E176" t="s">
        <v>3948</v>
      </c>
      <c r="F176" t="s">
        <v>3949</v>
      </c>
      <c r="G176" t="s">
        <v>3560</v>
      </c>
      <c r="H176" t="s">
        <v>2146</v>
      </c>
      <c r="I176" t="s">
        <v>2147</v>
      </c>
      <c r="N176" s="2">
        <v>45699.085416666669</v>
      </c>
      <c r="O176" s="2"/>
      <c r="P176" s="2">
        <v>45708</v>
      </c>
      <c r="Q176" s="2">
        <v>45735.359027777777</v>
      </c>
      <c r="X176" t="s">
        <v>3761</v>
      </c>
      <c r="AD176" t="s">
        <v>2116</v>
      </c>
      <c r="AE176" t="str">
        <f t="shared" si="2"/>
        <v>RASITEM-1067</v>
      </c>
    </row>
    <row r="177" spans="1:31" x14ac:dyDescent="0.35">
      <c r="A177" t="s">
        <v>1924</v>
      </c>
      <c r="B177" t="s">
        <v>848</v>
      </c>
      <c r="C177">
        <v>245227</v>
      </c>
      <c r="D177" t="s">
        <v>3474</v>
      </c>
      <c r="E177" t="s">
        <v>3950</v>
      </c>
      <c r="F177" t="s">
        <v>3951</v>
      </c>
      <c r="G177" t="s">
        <v>3588</v>
      </c>
      <c r="H177" t="s">
        <v>1987</v>
      </c>
      <c r="I177" t="s">
        <v>1990</v>
      </c>
      <c r="N177" s="2">
        <v>45700.570138888892</v>
      </c>
      <c r="O177" s="2"/>
      <c r="P177" s="2">
        <v>45708</v>
      </c>
      <c r="Q177" s="2">
        <v>45708.686111111114</v>
      </c>
      <c r="V177" t="s">
        <v>2023</v>
      </c>
      <c r="X177" t="s">
        <v>3533</v>
      </c>
      <c r="AD177" t="s">
        <v>1930</v>
      </c>
      <c r="AE177" t="str">
        <f t="shared" si="2"/>
        <v>RASITEM-1069</v>
      </c>
    </row>
    <row r="178" spans="1:31" x14ac:dyDescent="0.35">
      <c r="A178" t="s">
        <v>1924</v>
      </c>
      <c r="B178" t="s">
        <v>3952</v>
      </c>
      <c r="C178">
        <v>250544</v>
      </c>
      <c r="D178" t="s">
        <v>3474</v>
      </c>
      <c r="E178" t="s">
        <v>3953</v>
      </c>
      <c r="F178" t="s">
        <v>3954</v>
      </c>
      <c r="G178" t="s">
        <v>3497</v>
      </c>
      <c r="H178" t="s">
        <v>1932</v>
      </c>
      <c r="I178" t="s">
        <v>1933</v>
      </c>
      <c r="N178" s="2">
        <v>45722.431944444441</v>
      </c>
      <c r="O178" s="2"/>
      <c r="P178" s="2">
        <v>45708</v>
      </c>
      <c r="Q178" s="2">
        <v>45722.458333333336</v>
      </c>
      <c r="V178" t="s">
        <v>2023</v>
      </c>
      <c r="X178" t="s">
        <v>3505</v>
      </c>
      <c r="AD178" t="s">
        <v>1952</v>
      </c>
      <c r="AE178" t="str">
        <f t="shared" si="2"/>
        <v>RASITEM-1110</v>
      </c>
    </row>
    <row r="179" spans="1:31" x14ac:dyDescent="0.35">
      <c r="A179" t="s">
        <v>1924</v>
      </c>
      <c r="B179" t="s">
        <v>3955</v>
      </c>
      <c r="C179">
        <v>247357</v>
      </c>
      <c r="D179" t="s">
        <v>3479</v>
      </c>
      <c r="E179" t="s">
        <v>3956</v>
      </c>
      <c r="H179" t="s">
        <v>3957</v>
      </c>
      <c r="I179" t="s">
        <v>3958</v>
      </c>
      <c r="N179" s="2">
        <v>45709.404861111114</v>
      </c>
      <c r="O179" s="2">
        <v>45709.020833333336</v>
      </c>
      <c r="P179" s="2">
        <v>45709</v>
      </c>
      <c r="Q179" s="2"/>
      <c r="AD179" t="s">
        <v>1971</v>
      </c>
      <c r="AE179" t="str">
        <f t="shared" si="2"/>
        <v>RASITEM-1076</v>
      </c>
    </row>
    <row r="180" spans="1:31" x14ac:dyDescent="0.35">
      <c r="A180" t="s">
        <v>1924</v>
      </c>
      <c r="B180" t="s">
        <v>3959</v>
      </c>
      <c r="C180">
        <v>248012</v>
      </c>
      <c r="D180" t="s">
        <v>3474</v>
      </c>
      <c r="E180" t="s">
        <v>3960</v>
      </c>
      <c r="G180" t="s">
        <v>3588</v>
      </c>
      <c r="H180" t="s">
        <v>1987</v>
      </c>
      <c r="I180" t="s">
        <v>1990</v>
      </c>
      <c r="N180" s="2">
        <v>45712.592361111114</v>
      </c>
      <c r="O180" s="2"/>
      <c r="P180" s="2">
        <v>45712</v>
      </c>
      <c r="Q180" s="2">
        <v>45712.646527777775</v>
      </c>
      <c r="V180" t="s">
        <v>2023</v>
      </c>
      <c r="X180" t="s">
        <v>3533</v>
      </c>
      <c r="AD180" t="s">
        <v>1986</v>
      </c>
      <c r="AE180" t="str">
        <f t="shared" si="2"/>
        <v>RASITEM-1085</v>
      </c>
    </row>
    <row r="181" spans="1:31" x14ac:dyDescent="0.35">
      <c r="A181" t="s">
        <v>1924</v>
      </c>
      <c r="B181" t="s">
        <v>3961</v>
      </c>
      <c r="C181">
        <v>229301</v>
      </c>
      <c r="D181" t="s">
        <v>3474</v>
      </c>
      <c r="E181" t="s">
        <v>3962</v>
      </c>
      <c r="F181" t="s">
        <v>3963</v>
      </c>
      <c r="G181" t="s">
        <v>3560</v>
      </c>
      <c r="H181" t="s">
        <v>2770</v>
      </c>
      <c r="I181" t="s">
        <v>2771</v>
      </c>
      <c r="N181" s="2">
        <v>45632.47152777778</v>
      </c>
      <c r="O181" s="2"/>
      <c r="P181" s="2">
        <v>45712</v>
      </c>
      <c r="Q181" s="2">
        <v>45712.875694444447</v>
      </c>
      <c r="X181" t="s">
        <v>3509</v>
      </c>
      <c r="AD181" t="s">
        <v>1952</v>
      </c>
      <c r="AE181" t="str">
        <f t="shared" si="2"/>
        <v>RASITEM-1012</v>
      </c>
    </row>
    <row r="182" spans="1:31" x14ac:dyDescent="0.35">
      <c r="A182" t="s">
        <v>1924</v>
      </c>
      <c r="B182" t="s">
        <v>834</v>
      </c>
      <c r="C182">
        <v>158835</v>
      </c>
      <c r="D182" t="s">
        <v>3474</v>
      </c>
      <c r="E182" t="s">
        <v>831</v>
      </c>
      <c r="F182" t="s">
        <v>3964</v>
      </c>
      <c r="G182" t="s">
        <v>3560</v>
      </c>
      <c r="H182" t="s">
        <v>2007</v>
      </c>
      <c r="I182" t="s">
        <v>2008</v>
      </c>
      <c r="N182" s="2">
        <v>45268.47152777778</v>
      </c>
      <c r="O182" s="2"/>
      <c r="P182" s="2">
        <v>45713</v>
      </c>
      <c r="Q182" s="2">
        <v>45713.665972222225</v>
      </c>
      <c r="V182" t="s">
        <v>2217</v>
      </c>
      <c r="X182" t="s">
        <v>3627</v>
      </c>
      <c r="AD182" t="s">
        <v>1952</v>
      </c>
      <c r="AE182" t="str">
        <f t="shared" si="2"/>
        <v>RASITEM-476</v>
      </c>
    </row>
    <row r="183" spans="1:31" x14ac:dyDescent="0.35">
      <c r="A183" t="s">
        <v>1924</v>
      </c>
      <c r="B183" t="s">
        <v>3965</v>
      </c>
      <c r="C183">
        <v>249207</v>
      </c>
      <c r="D183" t="s">
        <v>3479</v>
      </c>
      <c r="E183" t="s">
        <v>3966</v>
      </c>
      <c r="F183" t="s">
        <v>3967</v>
      </c>
      <c r="G183" t="s">
        <v>3560</v>
      </c>
      <c r="H183" t="s">
        <v>2322</v>
      </c>
      <c r="I183" t="s">
        <v>2323</v>
      </c>
      <c r="N183" s="2">
        <v>45719.272222222222</v>
      </c>
      <c r="O183" s="2">
        <v>45714.666666666664</v>
      </c>
      <c r="P183" s="2">
        <v>45714</v>
      </c>
      <c r="Q183" s="2"/>
      <c r="X183" t="s">
        <v>3485</v>
      </c>
      <c r="Z183" t="s">
        <v>3886</v>
      </c>
      <c r="AD183" t="s">
        <v>1952</v>
      </c>
      <c r="AE183" t="str">
        <f t="shared" si="2"/>
        <v>RASITEM-1099</v>
      </c>
    </row>
    <row r="184" spans="1:31" x14ac:dyDescent="0.35">
      <c r="A184" t="s">
        <v>1924</v>
      </c>
      <c r="B184" t="s">
        <v>822</v>
      </c>
      <c r="C184">
        <v>240512</v>
      </c>
      <c r="D184" t="s">
        <v>3474</v>
      </c>
      <c r="E184" t="s">
        <v>3968</v>
      </c>
      <c r="F184" t="s">
        <v>3969</v>
      </c>
      <c r="G184" t="s">
        <v>3482</v>
      </c>
      <c r="H184" t="s">
        <v>1988</v>
      </c>
      <c r="I184" t="s">
        <v>1991</v>
      </c>
      <c r="N184" s="2">
        <v>45686.354861111111</v>
      </c>
      <c r="O184" s="2"/>
      <c r="P184" s="2">
        <v>45719</v>
      </c>
      <c r="Q184" s="2">
        <v>45719.563194444447</v>
      </c>
      <c r="V184" t="s">
        <v>2023</v>
      </c>
      <c r="X184" t="s">
        <v>3633</v>
      </c>
      <c r="AD184" t="s">
        <v>1986</v>
      </c>
      <c r="AE184" t="str">
        <f t="shared" si="2"/>
        <v>RASITEM-1042</v>
      </c>
    </row>
    <row r="185" spans="1:31" x14ac:dyDescent="0.35">
      <c r="A185" t="s">
        <v>1924</v>
      </c>
      <c r="B185" t="s">
        <v>804</v>
      </c>
      <c r="C185">
        <v>249421</v>
      </c>
      <c r="D185" t="s">
        <v>3474</v>
      </c>
      <c r="E185" t="s">
        <v>3970</v>
      </c>
      <c r="F185" t="s">
        <v>3971</v>
      </c>
      <c r="H185" t="s">
        <v>2015</v>
      </c>
      <c r="I185" t="s">
        <v>2018</v>
      </c>
      <c r="J185" t="s">
        <v>3972</v>
      </c>
      <c r="K185" t="s">
        <v>3973</v>
      </c>
      <c r="N185" s="2">
        <v>45719.720138888886</v>
      </c>
      <c r="O185" s="2"/>
      <c r="P185" s="2">
        <v>45726</v>
      </c>
      <c r="Q185" s="2">
        <v>45726.671527777777</v>
      </c>
      <c r="V185" t="s">
        <v>2254</v>
      </c>
      <c r="X185" t="s">
        <v>233</v>
      </c>
      <c r="AD185" t="s">
        <v>1930</v>
      </c>
      <c r="AE185" t="str">
        <f t="shared" si="2"/>
        <v>RASITEM-1102</v>
      </c>
    </row>
    <row r="186" spans="1:31" x14ac:dyDescent="0.35">
      <c r="A186" t="s">
        <v>1924</v>
      </c>
      <c r="B186" t="s">
        <v>3974</v>
      </c>
      <c r="C186">
        <v>236932</v>
      </c>
      <c r="D186" t="s">
        <v>3474</v>
      </c>
      <c r="E186" t="s">
        <v>3975</v>
      </c>
      <c r="F186" t="s">
        <v>3976</v>
      </c>
      <c r="G186" t="s">
        <v>3482</v>
      </c>
      <c r="H186" t="s">
        <v>2550</v>
      </c>
      <c r="I186" t="s">
        <v>2551</v>
      </c>
      <c r="N186" s="2">
        <v>45670.706944444442</v>
      </c>
      <c r="O186" s="2"/>
      <c r="P186" s="2">
        <v>45726</v>
      </c>
      <c r="Q186" s="2">
        <v>45735.62222222222</v>
      </c>
      <c r="V186" t="s">
        <v>2061</v>
      </c>
      <c r="X186" t="s">
        <v>3725</v>
      </c>
      <c r="AD186" t="s">
        <v>1971</v>
      </c>
      <c r="AE186" t="str">
        <f t="shared" si="2"/>
        <v>RASITEM-1028</v>
      </c>
    </row>
    <row r="187" spans="1:31" x14ac:dyDescent="0.35">
      <c r="A187" t="s">
        <v>1924</v>
      </c>
      <c r="B187" t="s">
        <v>3977</v>
      </c>
      <c r="C187">
        <v>251719</v>
      </c>
      <c r="D187" t="s">
        <v>3479</v>
      </c>
      <c r="E187" t="s">
        <v>3978</v>
      </c>
      <c r="F187" t="s">
        <v>3979</v>
      </c>
      <c r="G187" t="s">
        <v>3560</v>
      </c>
      <c r="H187" t="s">
        <v>1999</v>
      </c>
      <c r="I187" t="s">
        <v>2000</v>
      </c>
      <c r="N187" s="2">
        <v>45727.387499999997</v>
      </c>
      <c r="O187" s="2">
        <v>45727.416666666664</v>
      </c>
      <c r="P187" s="2">
        <v>45727</v>
      </c>
      <c r="Q187" s="2"/>
      <c r="X187" t="s">
        <v>3485</v>
      </c>
      <c r="AD187" t="s">
        <v>1986</v>
      </c>
      <c r="AE187" t="str">
        <f t="shared" si="2"/>
        <v>RASITEM-1112</v>
      </c>
    </row>
    <row r="188" spans="1:31" x14ac:dyDescent="0.35">
      <c r="A188" t="s">
        <v>1924</v>
      </c>
      <c r="B188" t="s">
        <v>3980</v>
      </c>
      <c r="C188">
        <v>255949</v>
      </c>
      <c r="D188" t="s">
        <v>3474</v>
      </c>
      <c r="E188" t="s">
        <v>3981</v>
      </c>
      <c r="F188" t="s">
        <v>3982</v>
      </c>
      <c r="G188" t="s">
        <v>3560</v>
      </c>
      <c r="H188" t="s">
        <v>2007</v>
      </c>
      <c r="I188" t="s">
        <v>2008</v>
      </c>
      <c r="N188" s="2">
        <v>45749.200694444444</v>
      </c>
      <c r="O188" s="2"/>
      <c r="P188" s="2">
        <v>45727</v>
      </c>
      <c r="Q188" s="2">
        <v>45749.201388888891</v>
      </c>
      <c r="V188" t="s">
        <v>2023</v>
      </c>
      <c r="X188" t="s">
        <v>3613</v>
      </c>
      <c r="AD188" t="s">
        <v>1986</v>
      </c>
      <c r="AE188" t="str">
        <f t="shared" si="2"/>
        <v>RASITEM-1131</v>
      </c>
    </row>
    <row r="189" spans="1:31" x14ac:dyDescent="0.35">
      <c r="A189" t="s">
        <v>1924</v>
      </c>
      <c r="B189" t="s">
        <v>799</v>
      </c>
      <c r="C189">
        <v>250556</v>
      </c>
      <c r="D189" t="s">
        <v>3474</v>
      </c>
      <c r="E189" t="s">
        <v>3983</v>
      </c>
      <c r="F189" t="s">
        <v>3984</v>
      </c>
      <c r="G189" t="s">
        <v>3497</v>
      </c>
      <c r="H189" t="s">
        <v>1932</v>
      </c>
      <c r="I189" t="s">
        <v>1933</v>
      </c>
      <c r="N189" s="2">
        <v>45722.443055555559</v>
      </c>
      <c r="O189" s="2"/>
      <c r="P189" s="2">
        <v>45727</v>
      </c>
      <c r="Q189" s="2">
        <v>45728.361805555556</v>
      </c>
      <c r="V189" t="s">
        <v>2023</v>
      </c>
      <c r="X189" t="s">
        <v>3477</v>
      </c>
      <c r="AD189" t="s">
        <v>1952</v>
      </c>
      <c r="AE189" t="str">
        <f t="shared" si="2"/>
        <v>RASITEM-1111</v>
      </c>
    </row>
    <row r="190" spans="1:31" x14ac:dyDescent="0.35">
      <c r="A190" t="s">
        <v>1924</v>
      </c>
      <c r="B190" t="s">
        <v>3985</v>
      </c>
      <c r="C190">
        <v>251746</v>
      </c>
      <c r="D190" t="s">
        <v>3474</v>
      </c>
      <c r="E190" t="s">
        <v>3986</v>
      </c>
      <c r="F190" t="s">
        <v>3987</v>
      </c>
      <c r="G190" t="s">
        <v>3482</v>
      </c>
      <c r="H190" t="s">
        <v>1988</v>
      </c>
      <c r="I190" t="s">
        <v>1991</v>
      </c>
      <c r="N190" s="2">
        <v>45727.445833333331</v>
      </c>
      <c r="O190" s="2"/>
      <c r="P190" s="2">
        <v>45727</v>
      </c>
      <c r="Q190" s="2">
        <v>45727.470833333333</v>
      </c>
      <c r="V190" t="s">
        <v>2023</v>
      </c>
      <c r="X190" t="s">
        <v>3725</v>
      </c>
      <c r="AD190" t="s">
        <v>1952</v>
      </c>
      <c r="AE190" t="str">
        <f t="shared" si="2"/>
        <v>RASITEM-1113</v>
      </c>
    </row>
    <row r="191" spans="1:31" x14ac:dyDescent="0.35">
      <c r="A191" t="s">
        <v>1924</v>
      </c>
      <c r="B191" t="s">
        <v>3988</v>
      </c>
      <c r="C191">
        <v>252424</v>
      </c>
      <c r="D191" t="s">
        <v>3479</v>
      </c>
      <c r="E191" t="s">
        <v>3989</v>
      </c>
      <c r="F191" t="s">
        <v>3990</v>
      </c>
      <c r="H191" t="s">
        <v>2180</v>
      </c>
      <c r="I191" t="s">
        <v>2181</v>
      </c>
      <c r="N191" s="2">
        <v>45729.451388888891</v>
      </c>
      <c r="O191" s="2">
        <v>45729.4375</v>
      </c>
      <c r="P191" s="2">
        <v>45729</v>
      </c>
      <c r="Q191" s="2"/>
      <c r="X191" t="s">
        <v>3485</v>
      </c>
      <c r="AD191" t="s">
        <v>1952</v>
      </c>
      <c r="AE191" t="str">
        <f t="shared" si="2"/>
        <v>RASITEM-1115</v>
      </c>
    </row>
    <row r="192" spans="1:31" x14ac:dyDescent="0.35">
      <c r="A192" t="s">
        <v>1924</v>
      </c>
      <c r="B192" t="s">
        <v>790</v>
      </c>
      <c r="C192">
        <v>248028</v>
      </c>
      <c r="D192" t="s">
        <v>3474</v>
      </c>
      <c r="E192" t="s">
        <v>3991</v>
      </c>
      <c r="F192" t="s">
        <v>3992</v>
      </c>
      <c r="H192" t="s">
        <v>2015</v>
      </c>
      <c r="I192" t="s">
        <v>2018</v>
      </c>
      <c r="J192" t="s">
        <v>3993</v>
      </c>
      <c r="K192" t="s">
        <v>3994</v>
      </c>
      <c r="N192" s="2">
        <v>45712.644444444442</v>
      </c>
      <c r="O192" s="2"/>
      <c r="P192" s="2">
        <v>45729</v>
      </c>
      <c r="Q192" s="2">
        <v>45729.370138888888</v>
      </c>
      <c r="X192" t="s">
        <v>233</v>
      </c>
      <c r="AD192" t="s">
        <v>1952</v>
      </c>
      <c r="AE192" t="str">
        <f t="shared" si="2"/>
        <v>RASITEM-1086</v>
      </c>
    </row>
    <row r="193" spans="1:31" x14ac:dyDescent="0.35">
      <c r="A193" t="s">
        <v>1924</v>
      </c>
      <c r="B193" t="s">
        <v>857</v>
      </c>
      <c r="C193">
        <v>151022</v>
      </c>
      <c r="D193" t="s">
        <v>3474</v>
      </c>
      <c r="E193" t="s">
        <v>3995</v>
      </c>
      <c r="F193" t="s">
        <v>3996</v>
      </c>
      <c r="G193" t="s">
        <v>3508</v>
      </c>
      <c r="H193" t="s">
        <v>2014</v>
      </c>
      <c r="I193" t="s">
        <v>2017</v>
      </c>
      <c r="N193" s="2">
        <v>45222.561111111114</v>
      </c>
      <c r="O193" s="2"/>
      <c r="P193" s="2">
        <v>45730</v>
      </c>
      <c r="Q193" s="2">
        <v>45733.506249999999</v>
      </c>
      <c r="X193" t="s">
        <v>3509</v>
      </c>
      <c r="AD193" t="s">
        <v>1952</v>
      </c>
      <c r="AE193" t="str">
        <f t="shared" si="2"/>
        <v>RASITEM-348</v>
      </c>
    </row>
    <row r="194" spans="1:31" x14ac:dyDescent="0.35">
      <c r="A194" t="s">
        <v>1924</v>
      </c>
      <c r="B194" t="s">
        <v>3997</v>
      </c>
      <c r="C194">
        <v>249833</v>
      </c>
      <c r="D194" t="s">
        <v>3474</v>
      </c>
      <c r="E194" t="s">
        <v>3998</v>
      </c>
      <c r="F194" t="s">
        <v>3999</v>
      </c>
      <c r="G194" t="s">
        <v>3482</v>
      </c>
      <c r="H194" t="s">
        <v>1988</v>
      </c>
      <c r="I194" t="s">
        <v>1991</v>
      </c>
      <c r="N194" s="2">
        <v>45721.234722222223</v>
      </c>
      <c r="O194" s="2"/>
      <c r="P194" s="2">
        <v>45733</v>
      </c>
      <c r="Q194" s="2">
        <v>45748.545138888891</v>
      </c>
      <c r="V194" t="s">
        <v>2023</v>
      </c>
      <c r="X194" t="s">
        <v>3613</v>
      </c>
      <c r="AD194" t="s">
        <v>1971</v>
      </c>
      <c r="AE194" t="str">
        <f t="shared" ref="AE194:AE257" si="3">B194</f>
        <v>RASITEM-1104</v>
      </c>
    </row>
    <row r="195" spans="1:31" x14ac:dyDescent="0.35">
      <c r="A195" t="s">
        <v>1924</v>
      </c>
      <c r="B195" t="s">
        <v>777</v>
      </c>
      <c r="C195">
        <v>209054</v>
      </c>
      <c r="D195" t="s">
        <v>3474</v>
      </c>
      <c r="E195" t="s">
        <v>4000</v>
      </c>
      <c r="F195" t="s">
        <v>4001</v>
      </c>
      <c r="H195" t="s">
        <v>2146</v>
      </c>
      <c r="I195" t="s">
        <v>2147</v>
      </c>
      <c r="N195" s="2">
        <v>45539.357638888891</v>
      </c>
      <c r="O195" s="2"/>
      <c r="P195" s="2">
        <v>45735</v>
      </c>
      <c r="Q195" s="2">
        <v>45735.711111111108</v>
      </c>
      <c r="X195" t="s">
        <v>606</v>
      </c>
      <c r="AD195" t="s">
        <v>2116</v>
      </c>
      <c r="AE195" t="str">
        <f t="shared" si="3"/>
        <v>RASITEM-872</v>
      </c>
    </row>
    <row r="196" spans="1:31" x14ac:dyDescent="0.35">
      <c r="A196" t="s">
        <v>1924</v>
      </c>
      <c r="B196" t="s">
        <v>4002</v>
      </c>
      <c r="C196">
        <v>253784</v>
      </c>
      <c r="D196" t="s">
        <v>3479</v>
      </c>
      <c r="E196" t="s">
        <v>4003</v>
      </c>
      <c r="G196" t="s">
        <v>3560</v>
      </c>
      <c r="H196" t="s">
        <v>2822</v>
      </c>
      <c r="I196" t="s">
        <v>2823</v>
      </c>
      <c r="N196" s="2">
        <v>45735.662499999999</v>
      </c>
      <c r="O196" s="2">
        <v>45735.5</v>
      </c>
      <c r="P196" s="2">
        <v>45735</v>
      </c>
      <c r="Q196" s="2"/>
      <c r="X196" t="s">
        <v>3485</v>
      </c>
      <c r="AD196" t="s">
        <v>1971</v>
      </c>
      <c r="AE196" t="str">
        <f t="shared" si="3"/>
        <v>RASITEM-1118</v>
      </c>
    </row>
    <row r="197" spans="1:31" x14ac:dyDescent="0.35">
      <c r="A197" t="s">
        <v>1924</v>
      </c>
      <c r="B197" t="s">
        <v>774</v>
      </c>
      <c r="C197">
        <v>249416</v>
      </c>
      <c r="D197" t="s">
        <v>3474</v>
      </c>
      <c r="E197" t="s">
        <v>4004</v>
      </c>
      <c r="F197" t="s">
        <v>4005</v>
      </c>
      <c r="H197" t="s">
        <v>2015</v>
      </c>
      <c r="I197" t="s">
        <v>2018</v>
      </c>
      <c r="J197" t="s">
        <v>4006</v>
      </c>
      <c r="K197" t="s">
        <v>4007</v>
      </c>
      <c r="L197" t="s">
        <v>4008</v>
      </c>
      <c r="M197" t="s">
        <v>4009</v>
      </c>
      <c r="N197" s="2">
        <v>45719.696527777778</v>
      </c>
      <c r="O197" s="2"/>
      <c r="P197" s="2">
        <v>45737</v>
      </c>
      <c r="Q197" s="2">
        <v>45737.522222222222</v>
      </c>
      <c r="V197" t="s">
        <v>2254</v>
      </c>
      <c r="X197" t="s">
        <v>233</v>
      </c>
      <c r="AD197" t="s">
        <v>1952</v>
      </c>
      <c r="AE197" t="str">
        <f t="shared" si="3"/>
        <v>RASITEM-1100</v>
      </c>
    </row>
    <row r="198" spans="1:31" x14ac:dyDescent="0.35">
      <c r="A198" t="s">
        <v>1924</v>
      </c>
      <c r="B198" t="s">
        <v>765</v>
      </c>
      <c r="C198">
        <v>140056</v>
      </c>
      <c r="D198" t="s">
        <v>3474</v>
      </c>
      <c r="E198" t="s">
        <v>4010</v>
      </c>
      <c r="F198" t="s">
        <v>4011</v>
      </c>
      <c r="G198" t="s">
        <v>3588</v>
      </c>
      <c r="H198" t="s">
        <v>2460</v>
      </c>
      <c r="I198" t="s">
        <v>2461</v>
      </c>
      <c r="N198" s="2">
        <v>45154.65625</v>
      </c>
      <c r="O198" s="2"/>
      <c r="P198" s="2">
        <v>45741</v>
      </c>
      <c r="Q198" s="2">
        <v>45742.370138888888</v>
      </c>
      <c r="V198" t="s">
        <v>2561</v>
      </c>
      <c r="X198" t="s">
        <v>606</v>
      </c>
      <c r="AD198" t="s">
        <v>1971</v>
      </c>
      <c r="AE198" t="str">
        <f t="shared" si="3"/>
        <v>RASITEM-110</v>
      </c>
    </row>
    <row r="199" spans="1:31" x14ac:dyDescent="0.35">
      <c r="A199" t="s">
        <v>1924</v>
      </c>
      <c r="B199" t="s">
        <v>4012</v>
      </c>
      <c r="C199">
        <v>255253</v>
      </c>
      <c r="D199" t="s">
        <v>3479</v>
      </c>
      <c r="E199" t="s">
        <v>4013</v>
      </c>
      <c r="F199" t="s">
        <v>4014</v>
      </c>
      <c r="H199" t="s">
        <v>2180</v>
      </c>
      <c r="I199" t="s">
        <v>2181</v>
      </c>
      <c r="N199" s="2">
        <v>45744.40902777778</v>
      </c>
      <c r="O199" s="2">
        <v>45743.375</v>
      </c>
      <c r="P199" s="2">
        <v>45743</v>
      </c>
      <c r="Q199" s="2"/>
      <c r="X199" t="s">
        <v>3485</v>
      </c>
      <c r="AD199" t="s">
        <v>1971</v>
      </c>
      <c r="AE199" t="str">
        <f t="shared" si="3"/>
        <v>RASITEM-1129</v>
      </c>
    </row>
    <row r="200" spans="1:31" x14ac:dyDescent="0.35">
      <c r="A200" t="s">
        <v>1924</v>
      </c>
      <c r="B200" t="s">
        <v>4015</v>
      </c>
      <c r="C200">
        <v>248319</v>
      </c>
      <c r="D200" t="s">
        <v>3474</v>
      </c>
      <c r="E200" t="s">
        <v>4016</v>
      </c>
      <c r="F200" t="s">
        <v>4017</v>
      </c>
      <c r="G200" t="s">
        <v>3560</v>
      </c>
      <c r="H200" t="s">
        <v>2180</v>
      </c>
      <c r="I200" t="s">
        <v>2181</v>
      </c>
      <c r="N200" s="2">
        <v>45713.615972222222</v>
      </c>
      <c r="O200" s="2"/>
      <c r="P200" s="2">
        <v>45743</v>
      </c>
      <c r="Q200" s="2">
        <v>45747.548611111109</v>
      </c>
      <c r="X200" t="s">
        <v>4018</v>
      </c>
      <c r="AD200" t="s">
        <v>1971</v>
      </c>
      <c r="AE200" t="str">
        <f t="shared" si="3"/>
        <v>RASITEM-1089</v>
      </c>
    </row>
    <row r="201" spans="1:31" x14ac:dyDescent="0.35">
      <c r="A201" t="s">
        <v>1924</v>
      </c>
      <c r="B201" t="s">
        <v>754</v>
      </c>
      <c r="C201">
        <v>255166</v>
      </c>
      <c r="D201" t="s">
        <v>3474</v>
      </c>
      <c r="E201" t="s">
        <v>4019</v>
      </c>
      <c r="G201" t="s">
        <v>3588</v>
      </c>
      <c r="H201" t="s">
        <v>1987</v>
      </c>
      <c r="I201" t="s">
        <v>1990</v>
      </c>
      <c r="N201" s="2">
        <v>45743.736111111109</v>
      </c>
      <c r="O201" s="2"/>
      <c r="P201" s="2">
        <v>45744</v>
      </c>
      <c r="Q201" s="2">
        <v>45744.5</v>
      </c>
      <c r="V201" t="s">
        <v>2023</v>
      </c>
      <c r="X201" t="s">
        <v>3533</v>
      </c>
      <c r="AD201" t="s">
        <v>1930</v>
      </c>
      <c r="AE201" t="str">
        <f t="shared" si="3"/>
        <v>RASITEM-1128</v>
      </c>
    </row>
    <row r="202" spans="1:31" x14ac:dyDescent="0.35">
      <c r="A202" t="s">
        <v>1924</v>
      </c>
      <c r="B202" t="s">
        <v>751</v>
      </c>
      <c r="C202">
        <v>243064</v>
      </c>
      <c r="D202" t="s">
        <v>1923</v>
      </c>
      <c r="E202" t="s">
        <v>3455</v>
      </c>
      <c r="F202" t="s">
        <v>4020</v>
      </c>
      <c r="G202" t="s">
        <v>1968</v>
      </c>
      <c r="H202" t="s">
        <v>1988</v>
      </c>
      <c r="I202" t="s">
        <v>1991</v>
      </c>
      <c r="N202" s="2">
        <v>45692.340277777781</v>
      </c>
      <c r="O202" s="2"/>
      <c r="P202" s="2">
        <v>45744</v>
      </c>
      <c r="Q202" s="2">
        <v>45744.379861111112</v>
      </c>
      <c r="R202" t="s">
        <v>79</v>
      </c>
      <c r="S202" t="s">
        <v>42</v>
      </c>
      <c r="V202" t="s">
        <v>2023</v>
      </c>
      <c r="AD202" t="s">
        <v>1986</v>
      </c>
      <c r="AE202" t="str">
        <f t="shared" si="3"/>
        <v>RASITEM-1050</v>
      </c>
    </row>
    <row r="203" spans="1:31" x14ac:dyDescent="0.35">
      <c r="A203" t="s">
        <v>1924</v>
      </c>
      <c r="B203" t="s">
        <v>746</v>
      </c>
      <c r="C203">
        <v>205648</v>
      </c>
      <c r="D203" t="s">
        <v>3474</v>
      </c>
      <c r="E203" t="s">
        <v>4021</v>
      </c>
      <c r="F203" t="s">
        <v>4022</v>
      </c>
      <c r="G203" t="s">
        <v>3560</v>
      </c>
      <c r="H203" t="s">
        <v>2349</v>
      </c>
      <c r="I203" t="s">
        <v>2350</v>
      </c>
      <c r="N203" s="2">
        <v>45519.356944444444</v>
      </c>
      <c r="O203" s="2"/>
      <c r="P203" s="2">
        <v>45747</v>
      </c>
      <c r="Q203" s="2">
        <v>45747.356944444444</v>
      </c>
      <c r="V203" t="s">
        <v>2652</v>
      </c>
      <c r="X203" t="s">
        <v>3627</v>
      </c>
      <c r="AD203" t="s">
        <v>1952</v>
      </c>
      <c r="AE203" t="str">
        <f t="shared" si="3"/>
        <v>RASITEM-852</v>
      </c>
    </row>
    <row r="204" spans="1:31" x14ac:dyDescent="0.35">
      <c r="A204" t="s">
        <v>1924</v>
      </c>
      <c r="B204" t="s">
        <v>737</v>
      </c>
      <c r="C204">
        <v>255604</v>
      </c>
      <c r="D204" t="s">
        <v>3474</v>
      </c>
      <c r="E204" t="s">
        <v>4023</v>
      </c>
      <c r="G204" t="s">
        <v>3588</v>
      </c>
      <c r="H204" t="s">
        <v>1987</v>
      </c>
      <c r="I204" t="s">
        <v>1990</v>
      </c>
      <c r="N204" s="2">
        <v>45747.642361111109</v>
      </c>
      <c r="O204" s="2"/>
      <c r="P204" s="2">
        <v>45748</v>
      </c>
      <c r="Q204" s="2">
        <v>45748.577777777777</v>
      </c>
      <c r="V204" t="s">
        <v>2023</v>
      </c>
      <c r="X204" t="s">
        <v>3533</v>
      </c>
      <c r="AD204" t="s">
        <v>1971</v>
      </c>
      <c r="AE204" t="str">
        <f t="shared" si="3"/>
        <v>RASITEM-1130</v>
      </c>
    </row>
    <row r="205" spans="1:31" x14ac:dyDescent="0.35">
      <c r="A205" t="s">
        <v>1924</v>
      </c>
      <c r="B205" t="s">
        <v>4024</v>
      </c>
      <c r="C205">
        <v>256157</v>
      </c>
      <c r="D205" t="s">
        <v>3479</v>
      </c>
      <c r="E205" t="s">
        <v>4025</v>
      </c>
      <c r="F205" t="s">
        <v>4026</v>
      </c>
      <c r="G205" t="s">
        <v>3482</v>
      </c>
      <c r="H205" t="s">
        <v>4027</v>
      </c>
      <c r="I205" t="s">
        <v>2108</v>
      </c>
      <c r="N205" s="2">
        <v>45749.602777777778</v>
      </c>
      <c r="O205" s="2">
        <v>45749.375</v>
      </c>
      <c r="P205" s="2">
        <v>45749</v>
      </c>
      <c r="Q205" s="2"/>
      <c r="X205" t="s">
        <v>3485</v>
      </c>
      <c r="Z205" t="s">
        <v>3527</v>
      </c>
      <c r="AD205" t="s">
        <v>2116</v>
      </c>
      <c r="AE205" t="str">
        <f t="shared" si="3"/>
        <v>RASITEM-1133</v>
      </c>
    </row>
    <row r="206" spans="1:31" x14ac:dyDescent="0.35">
      <c r="A206" t="s">
        <v>1924</v>
      </c>
      <c r="B206" t="s">
        <v>757</v>
      </c>
      <c r="C206">
        <v>249422</v>
      </c>
      <c r="D206" t="s">
        <v>3474</v>
      </c>
      <c r="E206" t="s">
        <v>4028</v>
      </c>
      <c r="F206" t="s">
        <v>4029</v>
      </c>
      <c r="H206" t="s">
        <v>2015</v>
      </c>
      <c r="I206" t="s">
        <v>2018</v>
      </c>
      <c r="J206" t="s">
        <v>4030</v>
      </c>
      <c r="K206" t="s">
        <v>4031</v>
      </c>
      <c r="L206" t="s">
        <v>4032</v>
      </c>
      <c r="N206" s="2">
        <v>45719.722222222219</v>
      </c>
      <c r="O206" s="2"/>
      <c r="P206" s="2">
        <v>45749</v>
      </c>
      <c r="Q206" s="2">
        <v>45749.745138888888</v>
      </c>
      <c r="V206" t="s">
        <v>2254</v>
      </c>
      <c r="X206" t="s">
        <v>233</v>
      </c>
      <c r="AD206" t="s">
        <v>1930</v>
      </c>
      <c r="AE206" t="str">
        <f t="shared" si="3"/>
        <v>RASITEM-1103</v>
      </c>
    </row>
    <row r="207" spans="1:31" x14ac:dyDescent="0.35">
      <c r="A207" t="s">
        <v>1924</v>
      </c>
      <c r="B207" t="s">
        <v>4033</v>
      </c>
      <c r="C207">
        <v>256183</v>
      </c>
      <c r="D207" t="s">
        <v>3479</v>
      </c>
      <c r="E207" t="s">
        <v>4034</v>
      </c>
      <c r="G207" t="s">
        <v>3560</v>
      </c>
      <c r="H207" t="s">
        <v>2822</v>
      </c>
      <c r="I207" t="s">
        <v>2823</v>
      </c>
      <c r="N207" s="2">
        <v>45749.686805555553</v>
      </c>
      <c r="O207" s="2">
        <v>45749.354166666664</v>
      </c>
      <c r="P207" s="2">
        <v>45749</v>
      </c>
      <c r="Q207" s="2"/>
      <c r="X207" t="s">
        <v>3485</v>
      </c>
      <c r="AD207" t="s">
        <v>2116</v>
      </c>
      <c r="AE207" t="str">
        <f t="shared" si="3"/>
        <v>RASITEM-1134</v>
      </c>
    </row>
    <row r="208" spans="1:31" x14ac:dyDescent="0.35">
      <c r="A208" t="s">
        <v>1924</v>
      </c>
      <c r="B208" t="s">
        <v>4035</v>
      </c>
      <c r="C208">
        <v>254401</v>
      </c>
      <c r="D208" t="s">
        <v>3479</v>
      </c>
      <c r="E208" t="s">
        <v>4036</v>
      </c>
      <c r="F208" t="s">
        <v>4037</v>
      </c>
      <c r="G208" t="s">
        <v>3560</v>
      </c>
      <c r="H208" t="s">
        <v>1999</v>
      </c>
      <c r="I208" t="s">
        <v>2000</v>
      </c>
      <c r="N208" s="2">
        <v>45740.386111111111</v>
      </c>
      <c r="O208" s="2">
        <v>45756.145833333336</v>
      </c>
      <c r="P208" s="2">
        <v>45756</v>
      </c>
      <c r="Q208" s="2"/>
      <c r="X208" t="s">
        <v>3485</v>
      </c>
      <c r="Z208" t="s">
        <v>4038</v>
      </c>
      <c r="AD208" t="s">
        <v>1986</v>
      </c>
      <c r="AE208" t="str">
        <f t="shared" si="3"/>
        <v>RASITEM-1122</v>
      </c>
    </row>
    <row r="209" spans="1:31" x14ac:dyDescent="0.35">
      <c r="A209" t="s">
        <v>1924</v>
      </c>
      <c r="B209" t="s">
        <v>4039</v>
      </c>
      <c r="C209">
        <v>257384</v>
      </c>
      <c r="D209" t="s">
        <v>3474</v>
      </c>
      <c r="E209" t="s">
        <v>4040</v>
      </c>
      <c r="F209" t="s">
        <v>4041</v>
      </c>
      <c r="G209" t="s">
        <v>3482</v>
      </c>
      <c r="H209" t="s">
        <v>1988</v>
      </c>
      <c r="I209" t="s">
        <v>1991</v>
      </c>
      <c r="N209" s="2">
        <v>45756.356249999997</v>
      </c>
      <c r="O209" s="2"/>
      <c r="P209" s="2">
        <v>45757</v>
      </c>
      <c r="Q209" s="2">
        <v>45758.488888888889</v>
      </c>
      <c r="V209" t="s">
        <v>2023</v>
      </c>
      <c r="X209" t="s">
        <v>3654</v>
      </c>
      <c r="AD209" t="s">
        <v>1986</v>
      </c>
      <c r="AE209" t="str">
        <f t="shared" si="3"/>
        <v>RASITEM-1138</v>
      </c>
    </row>
    <row r="210" spans="1:31" x14ac:dyDescent="0.35">
      <c r="A210" t="s">
        <v>1924</v>
      </c>
      <c r="B210" t="s">
        <v>714</v>
      </c>
      <c r="C210">
        <v>254837</v>
      </c>
      <c r="D210" t="s">
        <v>3474</v>
      </c>
      <c r="E210" t="s">
        <v>4042</v>
      </c>
      <c r="F210" t="s">
        <v>4043</v>
      </c>
      <c r="G210" t="s">
        <v>3524</v>
      </c>
      <c r="H210" t="s">
        <v>2822</v>
      </c>
      <c r="I210" t="s">
        <v>2823</v>
      </c>
      <c r="N210" s="2">
        <v>45742.503472222219</v>
      </c>
      <c r="O210" s="2"/>
      <c r="P210" s="2">
        <v>45758</v>
      </c>
      <c r="Q210" s="2">
        <v>45762.441666666666</v>
      </c>
      <c r="X210" t="s">
        <v>3533</v>
      </c>
      <c r="AD210" t="s">
        <v>1952</v>
      </c>
      <c r="AE210" t="str">
        <f t="shared" si="3"/>
        <v>RASITEM-1124</v>
      </c>
    </row>
    <row r="211" spans="1:31" x14ac:dyDescent="0.35">
      <c r="A211" t="s">
        <v>1924</v>
      </c>
      <c r="B211" t="s">
        <v>709</v>
      </c>
      <c r="C211">
        <v>249102</v>
      </c>
      <c r="D211" t="s">
        <v>3474</v>
      </c>
      <c r="E211" t="s">
        <v>4044</v>
      </c>
      <c r="F211" t="s">
        <v>4045</v>
      </c>
      <c r="H211" t="s">
        <v>2015</v>
      </c>
      <c r="I211" t="s">
        <v>2018</v>
      </c>
      <c r="J211" t="s">
        <v>4046</v>
      </c>
      <c r="N211" s="2">
        <v>45716.602083333331</v>
      </c>
      <c r="O211" s="2"/>
      <c r="P211" s="2">
        <v>45761</v>
      </c>
      <c r="Q211" s="2">
        <v>45761.37222222222</v>
      </c>
      <c r="V211" t="s">
        <v>2652</v>
      </c>
      <c r="X211" t="s">
        <v>3870</v>
      </c>
      <c r="AD211" t="s">
        <v>1952</v>
      </c>
      <c r="AE211" t="str">
        <f t="shared" si="3"/>
        <v>RASITEM-1093</v>
      </c>
    </row>
    <row r="212" spans="1:31" x14ac:dyDescent="0.35">
      <c r="A212" t="s">
        <v>1924</v>
      </c>
      <c r="B212" t="s">
        <v>4047</v>
      </c>
      <c r="C212">
        <v>257334</v>
      </c>
      <c r="D212" t="s">
        <v>3474</v>
      </c>
      <c r="E212" t="s">
        <v>4048</v>
      </c>
      <c r="F212" t="s">
        <v>4049</v>
      </c>
      <c r="G212" t="s">
        <v>3482</v>
      </c>
      <c r="H212" t="s">
        <v>1988</v>
      </c>
      <c r="I212" t="s">
        <v>1991</v>
      </c>
      <c r="N212" s="2">
        <v>45756.276388888888</v>
      </c>
      <c r="O212" s="2"/>
      <c r="P212" s="2">
        <v>45763</v>
      </c>
      <c r="Q212" s="2">
        <v>45763.675000000003</v>
      </c>
      <c r="V212" t="s">
        <v>2023</v>
      </c>
      <c r="X212" t="s">
        <v>3533</v>
      </c>
      <c r="AD212" t="s">
        <v>1952</v>
      </c>
      <c r="AE212" t="str">
        <f t="shared" si="3"/>
        <v>RASITEM-1137</v>
      </c>
    </row>
    <row r="213" spans="1:31" x14ac:dyDescent="0.35">
      <c r="A213" t="s">
        <v>1924</v>
      </c>
      <c r="B213" t="s">
        <v>4050</v>
      </c>
      <c r="C213">
        <v>245929</v>
      </c>
      <c r="D213" t="s">
        <v>3474</v>
      </c>
      <c r="E213" t="s">
        <v>4051</v>
      </c>
      <c r="F213" t="s">
        <v>4052</v>
      </c>
      <c r="G213" t="s">
        <v>2005</v>
      </c>
      <c r="H213" t="s">
        <v>2822</v>
      </c>
      <c r="I213" t="s">
        <v>2823</v>
      </c>
      <c r="N213" s="2">
        <v>45702.522222222222</v>
      </c>
      <c r="O213" s="2"/>
      <c r="P213" s="2">
        <v>45771</v>
      </c>
      <c r="Q213" s="2">
        <v>45771.505555555559</v>
      </c>
      <c r="V213" t="s">
        <v>2561</v>
      </c>
      <c r="X213" t="s">
        <v>4053</v>
      </c>
      <c r="Y213" t="s">
        <v>2720</v>
      </c>
      <c r="AD213" t="s">
        <v>1986</v>
      </c>
      <c r="AE213" t="str">
        <f t="shared" si="3"/>
        <v>RASITEM-1072</v>
      </c>
    </row>
    <row r="214" spans="1:31" x14ac:dyDescent="0.35">
      <c r="A214" t="s">
        <v>1924</v>
      </c>
      <c r="B214" t="s">
        <v>689</v>
      </c>
      <c r="C214">
        <v>249420</v>
      </c>
      <c r="D214" t="s">
        <v>1923</v>
      </c>
      <c r="E214" t="s">
        <v>3443</v>
      </c>
      <c r="F214" t="s">
        <v>3447</v>
      </c>
      <c r="G214" t="s">
        <v>2196</v>
      </c>
      <c r="H214" t="s">
        <v>2015</v>
      </c>
      <c r="I214" t="s">
        <v>2018</v>
      </c>
      <c r="J214" t="s">
        <v>3444</v>
      </c>
      <c r="K214" t="s">
        <v>3445</v>
      </c>
      <c r="L214" t="s">
        <v>3446</v>
      </c>
      <c r="N214" s="2">
        <v>45719.717361111114</v>
      </c>
      <c r="O214" s="2"/>
      <c r="P214" s="2">
        <v>45772</v>
      </c>
      <c r="Q214" s="2">
        <v>45772.618055555555</v>
      </c>
      <c r="R214" t="s">
        <v>233</v>
      </c>
      <c r="S214" t="s">
        <v>18</v>
      </c>
      <c r="V214" t="s">
        <v>2254</v>
      </c>
      <c r="AD214" t="s">
        <v>1930</v>
      </c>
      <c r="AE214" t="str">
        <f t="shared" si="3"/>
        <v>RASITEM-1101</v>
      </c>
    </row>
    <row r="215" spans="1:31" x14ac:dyDescent="0.35">
      <c r="A215" t="s">
        <v>1924</v>
      </c>
      <c r="B215" t="s">
        <v>686</v>
      </c>
      <c r="C215">
        <v>243268</v>
      </c>
      <c r="D215" t="s">
        <v>1923</v>
      </c>
      <c r="E215" t="s">
        <v>3426</v>
      </c>
      <c r="F215" t="s">
        <v>3430</v>
      </c>
      <c r="G215" t="s">
        <v>2196</v>
      </c>
      <c r="H215" t="s">
        <v>2015</v>
      </c>
      <c r="I215" t="s">
        <v>2018</v>
      </c>
      <c r="J215" t="s">
        <v>3427</v>
      </c>
      <c r="K215" t="s">
        <v>3428</v>
      </c>
      <c r="L215" t="s">
        <v>3429</v>
      </c>
      <c r="N215" s="2">
        <v>45692.870833333334</v>
      </c>
      <c r="O215" s="2"/>
      <c r="P215" s="2">
        <v>45775</v>
      </c>
      <c r="Q215" s="2">
        <v>45775.643055555556</v>
      </c>
      <c r="R215" t="s">
        <v>233</v>
      </c>
      <c r="S215" t="s">
        <v>23</v>
      </c>
      <c r="V215" t="s">
        <v>2254</v>
      </c>
      <c r="AD215" t="s">
        <v>1952</v>
      </c>
      <c r="AE215" t="str">
        <f t="shared" si="3"/>
        <v>RASITEM-1054</v>
      </c>
    </row>
    <row r="216" spans="1:31" x14ac:dyDescent="0.35">
      <c r="A216" t="s">
        <v>1924</v>
      </c>
      <c r="B216" t="s">
        <v>4054</v>
      </c>
      <c r="C216">
        <v>254855</v>
      </c>
      <c r="D216" t="s">
        <v>3474</v>
      </c>
      <c r="E216" t="s">
        <v>4055</v>
      </c>
      <c r="G216" t="s">
        <v>2005</v>
      </c>
      <c r="H216" t="s">
        <v>2822</v>
      </c>
      <c r="I216" t="s">
        <v>2823</v>
      </c>
      <c r="N216" s="2">
        <v>45742.567361111112</v>
      </c>
      <c r="O216" s="2"/>
      <c r="P216" s="2">
        <v>45776</v>
      </c>
      <c r="Q216" s="2">
        <v>45796.401388888888</v>
      </c>
      <c r="X216" t="s">
        <v>4053</v>
      </c>
      <c r="Y216" t="s">
        <v>2720</v>
      </c>
      <c r="AD216" t="s">
        <v>1971</v>
      </c>
      <c r="AE216" t="str">
        <f t="shared" si="3"/>
        <v>RASITEM-1126</v>
      </c>
    </row>
    <row r="217" spans="1:31" x14ac:dyDescent="0.35">
      <c r="A217" t="s">
        <v>1924</v>
      </c>
      <c r="B217" t="s">
        <v>677</v>
      </c>
      <c r="C217">
        <v>167517</v>
      </c>
      <c r="D217" t="s">
        <v>1923</v>
      </c>
      <c r="E217" t="s">
        <v>3408</v>
      </c>
      <c r="F217" t="s">
        <v>4056</v>
      </c>
      <c r="G217" t="s">
        <v>2196</v>
      </c>
      <c r="H217" t="s">
        <v>2015</v>
      </c>
      <c r="I217" t="s">
        <v>2018</v>
      </c>
      <c r="J217" t="s">
        <v>3409</v>
      </c>
      <c r="K217" t="s">
        <v>3410</v>
      </c>
      <c r="L217" t="s">
        <v>4057</v>
      </c>
      <c r="N217" s="2">
        <v>45329.349305555559</v>
      </c>
      <c r="O217" s="2"/>
      <c r="P217" s="2">
        <v>45776</v>
      </c>
      <c r="Q217" s="2">
        <v>45776.347222222219</v>
      </c>
      <c r="R217" t="s">
        <v>2253</v>
      </c>
      <c r="S217" t="s">
        <v>42</v>
      </c>
      <c r="V217" t="s">
        <v>2652</v>
      </c>
      <c r="AD217" t="s">
        <v>1952</v>
      </c>
      <c r="AE217" t="str">
        <f t="shared" si="3"/>
        <v>RASITEM-591</v>
      </c>
    </row>
    <row r="218" spans="1:31" x14ac:dyDescent="0.35">
      <c r="A218" t="s">
        <v>1924</v>
      </c>
      <c r="B218" t="s">
        <v>4058</v>
      </c>
      <c r="C218">
        <v>249835</v>
      </c>
      <c r="D218" t="s">
        <v>3474</v>
      </c>
      <c r="E218" t="s">
        <v>4059</v>
      </c>
      <c r="F218" t="s">
        <v>4060</v>
      </c>
      <c r="G218" t="s">
        <v>1968</v>
      </c>
      <c r="H218" t="s">
        <v>1988</v>
      </c>
      <c r="I218" t="s">
        <v>1991</v>
      </c>
      <c r="N218" s="2">
        <v>45721.240277777775</v>
      </c>
      <c r="O218" s="2"/>
      <c r="P218" s="2">
        <v>45776</v>
      </c>
      <c r="Q218" s="2">
        <v>45777.634722222225</v>
      </c>
      <c r="V218" t="s">
        <v>2023</v>
      </c>
      <c r="X218" t="s">
        <v>4053</v>
      </c>
      <c r="Y218" t="s">
        <v>2268</v>
      </c>
      <c r="AD218" t="s">
        <v>1986</v>
      </c>
      <c r="AE218" t="str">
        <f t="shared" si="3"/>
        <v>RASITEM-1105</v>
      </c>
    </row>
    <row r="219" spans="1:31" x14ac:dyDescent="0.35">
      <c r="A219" t="s">
        <v>1924</v>
      </c>
      <c r="B219" t="s">
        <v>672</v>
      </c>
      <c r="C219">
        <v>262280</v>
      </c>
      <c r="D219" t="s">
        <v>3474</v>
      </c>
      <c r="E219" t="s">
        <v>4061</v>
      </c>
      <c r="G219" t="s">
        <v>1968</v>
      </c>
      <c r="H219" t="s">
        <v>1987</v>
      </c>
      <c r="I219" t="s">
        <v>1990</v>
      </c>
      <c r="N219" s="2">
        <v>45775.486111111109</v>
      </c>
      <c r="O219" s="2"/>
      <c r="P219" s="2">
        <v>45777</v>
      </c>
      <c r="Q219" s="2">
        <v>45777.486111111109</v>
      </c>
      <c r="X219" t="s">
        <v>2387</v>
      </c>
      <c r="Y219" t="s">
        <v>2719</v>
      </c>
      <c r="AD219" t="s">
        <v>1971</v>
      </c>
      <c r="AE219" t="str">
        <f t="shared" si="3"/>
        <v>RASITEM-1164</v>
      </c>
    </row>
    <row r="220" spans="1:31" x14ac:dyDescent="0.35">
      <c r="A220" t="s">
        <v>1924</v>
      </c>
      <c r="B220" t="s">
        <v>654</v>
      </c>
      <c r="C220">
        <v>263779</v>
      </c>
      <c r="D220" t="s">
        <v>1923</v>
      </c>
      <c r="E220" t="s">
        <v>3400</v>
      </c>
      <c r="G220" t="s">
        <v>2196</v>
      </c>
      <c r="H220" t="s">
        <v>2015</v>
      </c>
      <c r="I220" t="s">
        <v>2018</v>
      </c>
      <c r="N220" s="2">
        <v>45778.618055555555</v>
      </c>
      <c r="O220" s="2"/>
      <c r="P220" s="2">
        <v>45778</v>
      </c>
      <c r="Q220" s="2">
        <v>45778.686111111114</v>
      </c>
      <c r="R220" t="s">
        <v>233</v>
      </c>
      <c r="S220" t="s">
        <v>77</v>
      </c>
      <c r="X220" t="s">
        <v>3185</v>
      </c>
      <c r="Y220" t="s">
        <v>1930</v>
      </c>
      <c r="AD220" t="s">
        <v>1952</v>
      </c>
      <c r="AE220" t="str">
        <f t="shared" si="3"/>
        <v>RASITEM-1173</v>
      </c>
    </row>
    <row r="221" spans="1:31" x14ac:dyDescent="0.35">
      <c r="A221" t="s">
        <v>1924</v>
      </c>
      <c r="B221" t="s">
        <v>3388</v>
      </c>
      <c r="C221">
        <v>243873</v>
      </c>
      <c r="D221" t="s">
        <v>1923</v>
      </c>
      <c r="E221" s="4" t="s">
        <v>3387</v>
      </c>
      <c r="F221" t="s">
        <v>4062</v>
      </c>
      <c r="G221" t="s">
        <v>2005</v>
      </c>
      <c r="H221" t="s">
        <v>2180</v>
      </c>
      <c r="I221" t="s">
        <v>2181</v>
      </c>
      <c r="N221" s="2">
        <v>45694.609722222223</v>
      </c>
      <c r="O221" s="2"/>
      <c r="P221" s="2">
        <v>45779</v>
      </c>
      <c r="Q221" s="2">
        <v>45779.665277777778</v>
      </c>
      <c r="R221" t="s">
        <v>2356</v>
      </c>
      <c r="S221" t="s">
        <v>18</v>
      </c>
      <c r="T221" t="s">
        <v>92</v>
      </c>
      <c r="V221" t="s">
        <v>2023</v>
      </c>
      <c r="W221" t="s">
        <v>3391</v>
      </c>
      <c r="AD221" t="s">
        <v>1971</v>
      </c>
      <c r="AE221" t="str">
        <f t="shared" si="3"/>
        <v>RASITEM-1059</v>
      </c>
    </row>
    <row r="222" spans="1:31" x14ac:dyDescent="0.35">
      <c r="A222" t="s">
        <v>1924</v>
      </c>
      <c r="B222" t="s">
        <v>649</v>
      </c>
      <c r="C222">
        <v>152404</v>
      </c>
      <c r="D222" t="s">
        <v>1923</v>
      </c>
      <c r="E222" t="s">
        <v>3367</v>
      </c>
      <c r="F222" t="s">
        <v>4063</v>
      </c>
      <c r="G222" t="s">
        <v>1968</v>
      </c>
      <c r="H222" t="s">
        <v>1989</v>
      </c>
      <c r="I222" t="s">
        <v>1992</v>
      </c>
      <c r="N222" s="2">
        <v>45230.455555555556</v>
      </c>
      <c r="O222" s="2"/>
      <c r="P222" s="2">
        <v>45782</v>
      </c>
      <c r="Q222" s="2">
        <v>45783.308333333334</v>
      </c>
      <c r="R222" t="s">
        <v>206</v>
      </c>
      <c r="S222" t="s">
        <v>82</v>
      </c>
      <c r="V222" t="s">
        <v>2561</v>
      </c>
      <c r="W222" t="s">
        <v>3374</v>
      </c>
      <c r="AD222" t="s">
        <v>1971</v>
      </c>
      <c r="AE222" t="str">
        <f t="shared" si="3"/>
        <v>RASITEM-386</v>
      </c>
    </row>
    <row r="223" spans="1:31" x14ac:dyDescent="0.35">
      <c r="A223" t="s">
        <v>1924</v>
      </c>
      <c r="B223" t="s">
        <v>644</v>
      </c>
      <c r="C223">
        <v>264140</v>
      </c>
      <c r="D223" t="s">
        <v>1923</v>
      </c>
      <c r="E223" t="s">
        <v>3358</v>
      </c>
      <c r="G223" t="s">
        <v>1968</v>
      </c>
      <c r="H223" t="s">
        <v>1987</v>
      </c>
      <c r="I223" t="s">
        <v>1990</v>
      </c>
      <c r="N223" s="2">
        <v>45779.508333333331</v>
      </c>
      <c r="O223" s="2"/>
      <c r="P223" s="2">
        <v>45783</v>
      </c>
      <c r="Q223" s="2">
        <v>45783.570138888892</v>
      </c>
      <c r="R223" t="s">
        <v>79</v>
      </c>
      <c r="S223" t="s">
        <v>49</v>
      </c>
      <c r="W223" t="s">
        <v>642</v>
      </c>
      <c r="AD223" t="s">
        <v>1986</v>
      </c>
      <c r="AE223" t="str">
        <f t="shared" si="3"/>
        <v>RASITEM-1182</v>
      </c>
    </row>
    <row r="224" spans="1:31" x14ac:dyDescent="0.35">
      <c r="A224" t="s">
        <v>1924</v>
      </c>
      <c r="B224" t="s">
        <v>4064</v>
      </c>
      <c r="C224">
        <v>262003</v>
      </c>
      <c r="D224" t="s">
        <v>3474</v>
      </c>
      <c r="E224" t="s">
        <v>4065</v>
      </c>
      <c r="F224" t="s">
        <v>4066</v>
      </c>
      <c r="G224" t="s">
        <v>1948</v>
      </c>
      <c r="H224" t="s">
        <v>2118</v>
      </c>
      <c r="I224" t="s">
        <v>2120</v>
      </c>
      <c r="N224" s="2">
        <v>45775.119444444441</v>
      </c>
      <c r="O224" s="2"/>
      <c r="P224" s="2">
        <v>45784</v>
      </c>
      <c r="Q224" s="2">
        <v>45816.154166666667</v>
      </c>
      <c r="X224" t="s">
        <v>4067</v>
      </c>
      <c r="Y224" t="s">
        <v>2268</v>
      </c>
      <c r="Z224" t="s">
        <v>2719</v>
      </c>
      <c r="AD224" t="s">
        <v>2116</v>
      </c>
      <c r="AE224" t="str">
        <f t="shared" si="3"/>
        <v>RASITEM-1162</v>
      </c>
    </row>
    <row r="225" spans="1:31" x14ac:dyDescent="0.35">
      <c r="A225" t="s">
        <v>1924</v>
      </c>
      <c r="B225" t="s">
        <v>641</v>
      </c>
      <c r="C225">
        <v>257517</v>
      </c>
      <c r="D225" t="s">
        <v>1923</v>
      </c>
      <c r="E225" t="s">
        <v>3336</v>
      </c>
      <c r="F225" t="s">
        <v>4068</v>
      </c>
      <c r="G225" t="s">
        <v>2196</v>
      </c>
      <c r="H225" t="s">
        <v>2015</v>
      </c>
      <c r="I225" t="s">
        <v>2018</v>
      </c>
      <c r="J225" t="s">
        <v>3337</v>
      </c>
      <c r="N225" s="2">
        <v>45756.54583333333</v>
      </c>
      <c r="O225" s="2"/>
      <c r="P225" s="2">
        <v>45789</v>
      </c>
      <c r="Q225" s="2">
        <v>45789.38958333333</v>
      </c>
      <c r="R225" t="s">
        <v>233</v>
      </c>
      <c r="S225" t="s">
        <v>23</v>
      </c>
      <c r="V225" t="s">
        <v>2254</v>
      </c>
      <c r="W225" t="s">
        <v>639</v>
      </c>
      <c r="AD225" t="s">
        <v>1930</v>
      </c>
      <c r="AE225" t="str">
        <f t="shared" si="3"/>
        <v>RASITEM-1140</v>
      </c>
    </row>
    <row r="226" spans="1:31" x14ac:dyDescent="0.35">
      <c r="A226" t="s">
        <v>1924</v>
      </c>
      <c r="B226" t="s">
        <v>626</v>
      </c>
      <c r="C226">
        <v>263807</v>
      </c>
      <c r="D226" t="s">
        <v>1923</v>
      </c>
      <c r="E226" t="s">
        <v>3352</v>
      </c>
      <c r="F226" t="s">
        <v>3353</v>
      </c>
      <c r="G226" t="s">
        <v>1948</v>
      </c>
      <c r="H226" t="s">
        <v>1932</v>
      </c>
      <c r="I226" t="s">
        <v>1933</v>
      </c>
      <c r="N226" s="2">
        <v>45778.729861111111</v>
      </c>
      <c r="O226" s="2"/>
      <c r="P226" s="2">
        <v>45789</v>
      </c>
      <c r="Q226" s="2">
        <v>45790.709027777775</v>
      </c>
      <c r="R226" t="s">
        <v>13</v>
      </c>
      <c r="S226" t="s">
        <v>150</v>
      </c>
      <c r="W226" t="s">
        <v>624</v>
      </c>
      <c r="AD226" t="s">
        <v>1952</v>
      </c>
      <c r="AE226" t="str">
        <f t="shared" si="3"/>
        <v>RASITEM-1174</v>
      </c>
    </row>
    <row r="227" spans="1:31" x14ac:dyDescent="0.35">
      <c r="A227" t="s">
        <v>1924</v>
      </c>
      <c r="B227" t="s">
        <v>4069</v>
      </c>
      <c r="C227">
        <v>260122</v>
      </c>
      <c r="D227" t="s">
        <v>3474</v>
      </c>
      <c r="E227" t="s">
        <v>4070</v>
      </c>
      <c r="G227" t="s">
        <v>1948</v>
      </c>
      <c r="H227" t="s">
        <v>2118</v>
      </c>
      <c r="I227" t="s">
        <v>2120</v>
      </c>
      <c r="N227" s="2">
        <v>45769.122916666667</v>
      </c>
      <c r="O227" s="2"/>
      <c r="P227" s="2">
        <v>45790</v>
      </c>
      <c r="Q227" s="2">
        <v>45816.154861111114</v>
      </c>
      <c r="X227" t="s">
        <v>4067</v>
      </c>
      <c r="Y227" t="s">
        <v>2268</v>
      </c>
      <c r="Z227" t="s">
        <v>2719</v>
      </c>
      <c r="AD227" t="s">
        <v>2116</v>
      </c>
      <c r="AE227" t="str">
        <f t="shared" si="3"/>
        <v>RASITEM-1150</v>
      </c>
    </row>
    <row r="228" spans="1:31" x14ac:dyDescent="0.35">
      <c r="A228" t="s">
        <v>1924</v>
      </c>
      <c r="B228" t="s">
        <v>623</v>
      </c>
      <c r="C228">
        <v>257533</v>
      </c>
      <c r="D228" t="s">
        <v>1923</v>
      </c>
      <c r="E228" t="s">
        <v>3312</v>
      </c>
      <c r="F228" t="s">
        <v>4071</v>
      </c>
      <c r="G228" t="s">
        <v>2196</v>
      </c>
      <c r="H228" t="s">
        <v>2015</v>
      </c>
      <c r="I228" t="s">
        <v>2018</v>
      </c>
      <c r="J228" t="s">
        <v>3313</v>
      </c>
      <c r="K228" t="s">
        <v>3314</v>
      </c>
      <c r="N228" s="2">
        <v>45756.556250000001</v>
      </c>
      <c r="O228" s="2"/>
      <c r="P228" s="2">
        <v>45792</v>
      </c>
      <c r="Q228" s="2">
        <v>45792.449305555558</v>
      </c>
      <c r="R228" t="s">
        <v>233</v>
      </c>
      <c r="S228" t="s">
        <v>23</v>
      </c>
      <c r="V228" t="s">
        <v>2254</v>
      </c>
      <c r="W228" t="s">
        <v>621</v>
      </c>
      <c r="AD228" t="s">
        <v>1930</v>
      </c>
      <c r="AE228" t="str">
        <f t="shared" si="3"/>
        <v>RASITEM-1142</v>
      </c>
    </row>
    <row r="229" spans="1:31" x14ac:dyDescent="0.35">
      <c r="A229" t="s">
        <v>1924</v>
      </c>
      <c r="B229" t="s">
        <v>629</v>
      </c>
      <c r="C229">
        <v>257520</v>
      </c>
      <c r="D229" t="s">
        <v>1923</v>
      </c>
      <c r="E229" t="s">
        <v>3323</v>
      </c>
      <c r="F229" t="s">
        <v>4072</v>
      </c>
      <c r="G229" t="s">
        <v>2196</v>
      </c>
      <c r="H229" t="s">
        <v>2015</v>
      </c>
      <c r="I229" t="s">
        <v>2018</v>
      </c>
      <c r="J229" t="s">
        <v>3324</v>
      </c>
      <c r="K229" t="s">
        <v>3325</v>
      </c>
      <c r="L229" t="s">
        <v>3326</v>
      </c>
      <c r="M229" t="s">
        <v>3327</v>
      </c>
      <c r="N229" s="2">
        <v>45756.55</v>
      </c>
      <c r="O229" s="2"/>
      <c r="P229" s="2">
        <v>45792</v>
      </c>
      <c r="Q229" s="2">
        <v>45792.449305555558</v>
      </c>
      <c r="R229" t="s">
        <v>233</v>
      </c>
      <c r="S229" t="s">
        <v>23</v>
      </c>
      <c r="V229" t="s">
        <v>2254</v>
      </c>
      <c r="W229" t="s">
        <v>627</v>
      </c>
      <c r="AD229" t="s">
        <v>1930</v>
      </c>
      <c r="AE229" t="str">
        <f t="shared" si="3"/>
        <v>RASITEM-1141</v>
      </c>
    </row>
    <row r="230" spans="1:31" x14ac:dyDescent="0.35">
      <c r="A230" t="s">
        <v>1924</v>
      </c>
      <c r="B230" t="s">
        <v>612</v>
      </c>
      <c r="C230">
        <v>262778</v>
      </c>
      <c r="D230" t="s">
        <v>1923</v>
      </c>
      <c r="E230" t="s">
        <v>3305</v>
      </c>
      <c r="F230" t="s">
        <v>3306</v>
      </c>
      <c r="G230" t="s">
        <v>1968</v>
      </c>
      <c r="H230" t="s">
        <v>1975</v>
      </c>
      <c r="I230" t="s">
        <v>1976</v>
      </c>
      <c r="N230" s="2">
        <v>45776.561111111114</v>
      </c>
      <c r="O230" s="2"/>
      <c r="P230" s="2">
        <v>45793</v>
      </c>
      <c r="Q230" s="2">
        <v>45806.368750000001</v>
      </c>
      <c r="R230" t="s">
        <v>35</v>
      </c>
      <c r="S230" t="s">
        <v>596</v>
      </c>
      <c r="V230" t="s">
        <v>2023</v>
      </c>
      <c r="W230" t="s">
        <v>610</v>
      </c>
      <c r="AD230" t="s">
        <v>2116</v>
      </c>
      <c r="AE230" t="str">
        <f t="shared" si="3"/>
        <v>RASITEM-1166</v>
      </c>
    </row>
    <row r="231" spans="1:31" x14ac:dyDescent="0.35">
      <c r="A231" t="s">
        <v>1924</v>
      </c>
      <c r="B231" t="s">
        <v>609</v>
      </c>
      <c r="C231">
        <v>178879</v>
      </c>
      <c r="D231" t="s">
        <v>1923</v>
      </c>
      <c r="E231" t="s">
        <v>3287</v>
      </c>
      <c r="F231" t="s">
        <v>4073</v>
      </c>
      <c r="G231" t="s">
        <v>1948</v>
      </c>
      <c r="H231" t="s">
        <v>2908</v>
      </c>
      <c r="I231" t="s">
        <v>2909</v>
      </c>
      <c r="N231" s="2">
        <v>45387.486111111109</v>
      </c>
      <c r="O231" s="2"/>
      <c r="P231" s="2">
        <v>45796</v>
      </c>
      <c r="Q231" s="2">
        <v>45796.324305555558</v>
      </c>
      <c r="R231" t="s">
        <v>606</v>
      </c>
      <c r="S231" t="s">
        <v>39</v>
      </c>
      <c r="V231" t="s">
        <v>2217</v>
      </c>
      <c r="W231" t="s">
        <v>3293</v>
      </c>
      <c r="AD231" t="s">
        <v>1952</v>
      </c>
      <c r="AE231" t="str">
        <f t="shared" si="3"/>
        <v>RASITEM-674</v>
      </c>
    </row>
    <row r="232" spans="1:31" x14ac:dyDescent="0.35">
      <c r="A232" t="s">
        <v>1924</v>
      </c>
      <c r="B232" t="s">
        <v>638</v>
      </c>
      <c r="C232">
        <v>257483</v>
      </c>
      <c r="D232" t="s">
        <v>1923</v>
      </c>
      <c r="E232" t="s">
        <v>3272</v>
      </c>
      <c r="F232" t="s">
        <v>4074</v>
      </c>
      <c r="G232" t="s">
        <v>2196</v>
      </c>
      <c r="H232" t="s">
        <v>2015</v>
      </c>
      <c r="I232" t="s">
        <v>2018</v>
      </c>
      <c r="J232" t="s">
        <v>3273</v>
      </c>
      <c r="K232" t="s">
        <v>3274</v>
      </c>
      <c r="L232" t="s">
        <v>3275</v>
      </c>
      <c r="N232" s="2">
        <v>45756.5</v>
      </c>
      <c r="O232" s="2"/>
      <c r="P232" s="2">
        <v>45796</v>
      </c>
      <c r="Q232" s="2">
        <v>45796.385416666664</v>
      </c>
      <c r="R232" t="s">
        <v>233</v>
      </c>
      <c r="S232" t="s">
        <v>23</v>
      </c>
      <c r="V232" t="s">
        <v>2254</v>
      </c>
      <c r="W232" t="s">
        <v>636</v>
      </c>
      <c r="AD232" t="s">
        <v>1930</v>
      </c>
      <c r="AE232" t="str">
        <f t="shared" si="3"/>
        <v>RASITEM-1139</v>
      </c>
    </row>
    <row r="233" spans="1:31" x14ac:dyDescent="0.35">
      <c r="A233" t="s">
        <v>1924</v>
      </c>
      <c r="B233" t="s">
        <v>605</v>
      </c>
      <c r="C233">
        <v>266193</v>
      </c>
      <c r="D233" t="s">
        <v>1923</v>
      </c>
      <c r="E233" t="s">
        <v>3262</v>
      </c>
      <c r="G233" t="s">
        <v>1968</v>
      </c>
      <c r="H233" t="s">
        <v>1987</v>
      </c>
      <c r="I233" t="s">
        <v>1990</v>
      </c>
      <c r="N233" s="2">
        <v>45786.71597222222</v>
      </c>
      <c r="O233" s="2"/>
      <c r="P233" s="2">
        <v>45798</v>
      </c>
      <c r="Q233" s="2">
        <v>45799.62777777778</v>
      </c>
      <c r="R233" t="s">
        <v>79</v>
      </c>
      <c r="S233" t="s">
        <v>49</v>
      </c>
      <c r="W233" t="s">
        <v>3266</v>
      </c>
      <c r="AD233" t="s">
        <v>1971</v>
      </c>
      <c r="AE233" t="str">
        <f t="shared" si="3"/>
        <v>RASITEM-1184</v>
      </c>
    </row>
    <row r="234" spans="1:31" x14ac:dyDescent="0.35">
      <c r="A234" t="s">
        <v>1924</v>
      </c>
      <c r="B234" t="s">
        <v>600</v>
      </c>
      <c r="C234">
        <v>262405</v>
      </c>
      <c r="D234" t="s">
        <v>1923</v>
      </c>
      <c r="E234" t="s">
        <v>3242</v>
      </c>
      <c r="G234" t="s">
        <v>1948</v>
      </c>
      <c r="H234" t="s">
        <v>2908</v>
      </c>
      <c r="I234" t="s">
        <v>2909</v>
      </c>
      <c r="N234" s="2">
        <v>45775.720833333333</v>
      </c>
      <c r="O234" s="2"/>
      <c r="P234" s="2">
        <v>45800</v>
      </c>
      <c r="Q234" s="2">
        <v>45806.368055555555</v>
      </c>
      <c r="R234" t="s">
        <v>35</v>
      </c>
      <c r="S234" t="s">
        <v>39</v>
      </c>
      <c r="V234" t="s">
        <v>2023</v>
      </c>
      <c r="W234" t="s">
        <v>598</v>
      </c>
      <c r="AD234" t="s">
        <v>1952</v>
      </c>
      <c r="AE234" t="str">
        <f t="shared" si="3"/>
        <v>RASITEM-1165</v>
      </c>
    </row>
    <row r="235" spans="1:31" x14ac:dyDescent="0.35">
      <c r="A235" t="s">
        <v>1924</v>
      </c>
      <c r="B235" t="s">
        <v>597</v>
      </c>
      <c r="C235">
        <v>257535</v>
      </c>
      <c r="D235" t="s">
        <v>1923</v>
      </c>
      <c r="E235" t="s">
        <v>3247</v>
      </c>
      <c r="F235" t="s">
        <v>4075</v>
      </c>
      <c r="G235" t="s">
        <v>2196</v>
      </c>
      <c r="H235" t="s">
        <v>2015</v>
      </c>
      <c r="I235" t="s">
        <v>2018</v>
      </c>
      <c r="J235" t="s">
        <v>3248</v>
      </c>
      <c r="K235" t="s">
        <v>406</v>
      </c>
      <c r="L235" t="s">
        <v>3249</v>
      </c>
      <c r="N235" s="2">
        <v>45756.55972222222</v>
      </c>
      <c r="O235" s="2"/>
      <c r="P235" s="2">
        <v>45800</v>
      </c>
      <c r="Q235" s="2">
        <v>45800.370833333334</v>
      </c>
      <c r="R235" t="s">
        <v>233</v>
      </c>
      <c r="S235" t="s">
        <v>596</v>
      </c>
      <c r="V235" t="s">
        <v>2254</v>
      </c>
      <c r="W235" t="s">
        <v>594</v>
      </c>
      <c r="AD235" t="s">
        <v>1930</v>
      </c>
      <c r="AE235" t="str">
        <f t="shared" si="3"/>
        <v>RASITEM-1143</v>
      </c>
    </row>
    <row r="236" spans="1:31" x14ac:dyDescent="0.35">
      <c r="A236" t="s">
        <v>1924</v>
      </c>
      <c r="B236" t="s">
        <v>4076</v>
      </c>
      <c r="C236">
        <v>262805</v>
      </c>
      <c r="D236" t="s">
        <v>3474</v>
      </c>
      <c r="E236" t="s">
        <v>4077</v>
      </c>
      <c r="G236" t="s">
        <v>2005</v>
      </c>
      <c r="H236" t="s">
        <v>2180</v>
      </c>
      <c r="I236" t="s">
        <v>2181</v>
      </c>
      <c r="N236" s="2">
        <v>45776.588194444441</v>
      </c>
      <c r="O236" s="2"/>
      <c r="P236" s="2">
        <v>45800</v>
      </c>
      <c r="Q236" s="2">
        <v>45804.362500000003</v>
      </c>
      <c r="X236" t="s">
        <v>4053</v>
      </c>
      <c r="Y236" t="s">
        <v>2268</v>
      </c>
      <c r="Z236" t="s">
        <v>2720</v>
      </c>
      <c r="AD236" t="s">
        <v>1971</v>
      </c>
      <c r="AE236" t="str">
        <f t="shared" si="3"/>
        <v>RASITEM-1167</v>
      </c>
    </row>
    <row r="237" spans="1:31" x14ac:dyDescent="0.35">
      <c r="A237" t="s">
        <v>1924</v>
      </c>
      <c r="B237" t="s">
        <v>579</v>
      </c>
      <c r="C237">
        <v>125649</v>
      </c>
      <c r="D237" t="s">
        <v>1923</v>
      </c>
      <c r="E237" t="s">
        <v>3192</v>
      </c>
      <c r="F237" t="s">
        <v>4078</v>
      </c>
      <c r="G237" t="s">
        <v>1968</v>
      </c>
      <c r="H237" t="s">
        <v>1988</v>
      </c>
      <c r="I237" t="s">
        <v>1991</v>
      </c>
      <c r="N237" s="2">
        <v>45058.439583333333</v>
      </c>
      <c r="O237" s="2"/>
      <c r="P237" s="2">
        <v>45805</v>
      </c>
      <c r="Q237" s="2">
        <v>45805.65</v>
      </c>
      <c r="R237" t="s">
        <v>206</v>
      </c>
      <c r="S237" t="s">
        <v>46</v>
      </c>
      <c r="V237" t="s">
        <v>2652</v>
      </c>
      <c r="W237" t="s">
        <v>577</v>
      </c>
      <c r="AD237" t="s">
        <v>1986</v>
      </c>
      <c r="AE237" t="str">
        <f t="shared" si="3"/>
        <v>RASITEM-33</v>
      </c>
    </row>
    <row r="238" spans="1:31" x14ac:dyDescent="0.35">
      <c r="A238" t="s">
        <v>1924</v>
      </c>
      <c r="B238" t="s">
        <v>4079</v>
      </c>
      <c r="C238">
        <v>263870</v>
      </c>
      <c r="D238" t="s">
        <v>3474</v>
      </c>
      <c r="E238" t="s">
        <v>4080</v>
      </c>
      <c r="F238" t="s">
        <v>4081</v>
      </c>
      <c r="G238" t="s">
        <v>1968</v>
      </c>
      <c r="H238" t="s">
        <v>1988</v>
      </c>
      <c r="I238" t="s">
        <v>1991</v>
      </c>
      <c r="N238" s="2">
        <v>45779.257638888892</v>
      </c>
      <c r="O238" s="2"/>
      <c r="P238" s="2">
        <v>45806</v>
      </c>
      <c r="Q238" s="2">
        <v>45814.253472222219</v>
      </c>
      <c r="X238" t="s">
        <v>4053</v>
      </c>
      <c r="Y238" t="s">
        <v>2268</v>
      </c>
      <c r="Z238" t="s">
        <v>2719</v>
      </c>
      <c r="AA238" t="s">
        <v>2720</v>
      </c>
      <c r="AD238" t="s">
        <v>1986</v>
      </c>
      <c r="AE238" t="str">
        <f t="shared" si="3"/>
        <v>RASITEM-1179</v>
      </c>
    </row>
    <row r="239" spans="1:31" x14ac:dyDescent="0.35">
      <c r="A239" t="s">
        <v>1924</v>
      </c>
      <c r="B239" t="s">
        <v>4082</v>
      </c>
      <c r="C239">
        <v>271983</v>
      </c>
      <c r="D239" t="s">
        <v>3479</v>
      </c>
      <c r="E239" t="s">
        <v>4083</v>
      </c>
      <c r="F239" t="s">
        <v>4084</v>
      </c>
      <c r="G239" t="s">
        <v>2005</v>
      </c>
      <c r="H239" t="s">
        <v>1999</v>
      </c>
      <c r="I239" t="s">
        <v>2000</v>
      </c>
      <c r="N239" s="2">
        <v>45807.213888888888</v>
      </c>
      <c r="O239" s="2">
        <v>45806.416666666664</v>
      </c>
      <c r="P239" s="2">
        <v>45806</v>
      </c>
      <c r="Y239" t="s">
        <v>2268</v>
      </c>
      <c r="Z239" t="s">
        <v>2719</v>
      </c>
      <c r="AC239" t="s">
        <v>4085</v>
      </c>
      <c r="AD239" t="s">
        <v>1952</v>
      </c>
      <c r="AE239" t="str">
        <f t="shared" si="3"/>
        <v>RASITEM-1201</v>
      </c>
    </row>
    <row r="240" spans="1:31" x14ac:dyDescent="0.35">
      <c r="A240" t="s">
        <v>1924</v>
      </c>
      <c r="B240" t="s">
        <v>4086</v>
      </c>
      <c r="C240">
        <v>273842</v>
      </c>
      <c r="D240" t="s">
        <v>3479</v>
      </c>
      <c r="E240" t="s">
        <v>4087</v>
      </c>
      <c r="F240" t="s">
        <v>4088</v>
      </c>
      <c r="G240" t="s">
        <v>2005</v>
      </c>
      <c r="H240" t="s">
        <v>2322</v>
      </c>
      <c r="I240" t="s">
        <v>2323</v>
      </c>
      <c r="N240" s="2">
        <v>45813.249305555553</v>
      </c>
      <c r="O240" s="2">
        <v>45812.479166666664</v>
      </c>
      <c r="P240" s="2">
        <v>45812</v>
      </c>
      <c r="Q240" s="2"/>
      <c r="Y240" t="s">
        <v>2268</v>
      </c>
      <c r="AC240" t="s">
        <v>3886</v>
      </c>
      <c r="AD240" t="s">
        <v>2116</v>
      </c>
      <c r="AE240" t="str">
        <f t="shared" si="3"/>
        <v>RASITEM-1206</v>
      </c>
    </row>
    <row r="241" spans="1:31" x14ac:dyDescent="0.35">
      <c r="A241" t="s">
        <v>1924</v>
      </c>
      <c r="B241" t="s">
        <v>3172</v>
      </c>
      <c r="C241">
        <v>274006</v>
      </c>
      <c r="D241" t="s">
        <v>1923</v>
      </c>
      <c r="E241" t="s">
        <v>3171</v>
      </c>
      <c r="F241" t="s">
        <v>3173</v>
      </c>
      <c r="G241" t="s">
        <v>1968</v>
      </c>
      <c r="H241" t="s">
        <v>2460</v>
      </c>
      <c r="I241" t="s">
        <v>2461</v>
      </c>
      <c r="N241" s="2">
        <v>45813.493055555555</v>
      </c>
      <c r="O241" s="2"/>
      <c r="P241" s="2">
        <v>45813</v>
      </c>
      <c r="Q241" s="2">
        <v>45845.386805555558</v>
      </c>
      <c r="R241" t="s">
        <v>79</v>
      </c>
      <c r="S241" t="s">
        <v>77</v>
      </c>
      <c r="X241" t="s">
        <v>3185</v>
      </c>
      <c r="Y241" t="s">
        <v>2719</v>
      </c>
      <c r="AD241" t="s">
        <v>1971</v>
      </c>
      <c r="AE241" t="str">
        <f t="shared" si="3"/>
        <v>RASITEM-1207</v>
      </c>
    </row>
    <row r="242" spans="1:31" x14ac:dyDescent="0.35">
      <c r="A242" t="s">
        <v>1924</v>
      </c>
      <c r="B242" t="s">
        <v>564</v>
      </c>
      <c r="C242">
        <v>271160</v>
      </c>
      <c r="D242" t="s">
        <v>1923</v>
      </c>
      <c r="E242" t="s">
        <v>3153</v>
      </c>
      <c r="G242" t="s">
        <v>1968</v>
      </c>
      <c r="H242" t="s">
        <v>2460</v>
      </c>
      <c r="I242" t="s">
        <v>2461</v>
      </c>
      <c r="N242" s="2">
        <v>45804.59375</v>
      </c>
      <c r="O242" s="2"/>
      <c r="P242" s="2">
        <v>45813</v>
      </c>
      <c r="Q242" s="2">
        <v>45813.69027777778</v>
      </c>
      <c r="R242" t="s">
        <v>79</v>
      </c>
      <c r="S242" t="s">
        <v>49</v>
      </c>
      <c r="W242" t="s">
        <v>562</v>
      </c>
      <c r="AD242" t="s">
        <v>1971</v>
      </c>
      <c r="AE242" t="str">
        <f t="shared" si="3"/>
        <v>RASITEM-1199</v>
      </c>
    </row>
    <row r="243" spans="1:31" x14ac:dyDescent="0.35">
      <c r="A243" t="s">
        <v>1924</v>
      </c>
      <c r="B243" t="s">
        <v>559</v>
      </c>
      <c r="C243">
        <v>263815</v>
      </c>
      <c r="D243" t="s">
        <v>1923</v>
      </c>
      <c r="E243" t="s">
        <v>3146</v>
      </c>
      <c r="F243" t="s">
        <v>4089</v>
      </c>
      <c r="G243" t="s">
        <v>1948</v>
      </c>
      <c r="H243" t="s">
        <v>1932</v>
      </c>
      <c r="I243" t="s">
        <v>1933</v>
      </c>
      <c r="N243" s="2">
        <v>45778.73541666667</v>
      </c>
      <c r="O243" s="2"/>
      <c r="P243" s="2">
        <v>45817</v>
      </c>
      <c r="Q243" s="2">
        <v>45820.447222222225</v>
      </c>
      <c r="R243" t="s">
        <v>13</v>
      </c>
      <c r="S243" t="s">
        <v>150</v>
      </c>
      <c r="W243" t="s">
        <v>3149</v>
      </c>
      <c r="AD243" t="s">
        <v>1952</v>
      </c>
      <c r="AE243" t="str">
        <f t="shared" si="3"/>
        <v>RASITEM-1178</v>
      </c>
    </row>
    <row r="244" spans="1:31" x14ac:dyDescent="0.35">
      <c r="A244" t="s">
        <v>1924</v>
      </c>
      <c r="B244" t="s">
        <v>4090</v>
      </c>
      <c r="C244">
        <v>274647</v>
      </c>
      <c r="D244" t="s">
        <v>3479</v>
      </c>
      <c r="E244" t="s">
        <v>4091</v>
      </c>
      <c r="F244" t="s">
        <v>4092</v>
      </c>
      <c r="G244" t="s">
        <v>2005</v>
      </c>
      <c r="H244" t="s">
        <v>1999</v>
      </c>
      <c r="I244" t="s">
        <v>2000</v>
      </c>
      <c r="N244" s="2">
        <v>45817.201388888891</v>
      </c>
      <c r="O244" s="2">
        <v>45818.3125</v>
      </c>
      <c r="P244" s="2">
        <v>45818</v>
      </c>
      <c r="Q244" s="2"/>
      <c r="Y244" t="s">
        <v>2268</v>
      </c>
      <c r="AD244" t="s">
        <v>1952</v>
      </c>
      <c r="AE244" t="str">
        <f t="shared" si="3"/>
        <v>RASITEM-1209</v>
      </c>
    </row>
    <row r="245" spans="1:31" x14ac:dyDescent="0.35">
      <c r="A245" t="s">
        <v>1924</v>
      </c>
      <c r="B245" t="s">
        <v>554</v>
      </c>
      <c r="C245">
        <v>256663</v>
      </c>
      <c r="D245" t="s">
        <v>1923</v>
      </c>
      <c r="E245" t="s">
        <v>3135</v>
      </c>
      <c r="F245" t="s">
        <v>4093</v>
      </c>
      <c r="G245" t="s">
        <v>2005</v>
      </c>
      <c r="H245" t="s">
        <v>2042</v>
      </c>
      <c r="I245" t="s">
        <v>2043</v>
      </c>
      <c r="N245" s="2">
        <v>45751.587500000001</v>
      </c>
      <c r="O245" s="2"/>
      <c r="P245" s="2">
        <v>45818</v>
      </c>
      <c r="Q245" s="2">
        <v>45818.344444444447</v>
      </c>
      <c r="R245" t="s">
        <v>206</v>
      </c>
      <c r="S245" t="s">
        <v>18</v>
      </c>
      <c r="T245" t="s">
        <v>19</v>
      </c>
      <c r="V245" t="s">
        <v>2217</v>
      </c>
      <c r="W245" t="s">
        <v>3141</v>
      </c>
      <c r="AD245" t="s">
        <v>1952</v>
      </c>
      <c r="AE245" t="str">
        <f t="shared" si="3"/>
        <v>RASITEM-1135</v>
      </c>
    </row>
    <row r="246" spans="1:31" x14ac:dyDescent="0.35">
      <c r="A246" t="s">
        <v>1924</v>
      </c>
      <c r="B246" t="s">
        <v>550</v>
      </c>
      <c r="C246">
        <v>250217</v>
      </c>
      <c r="D246" t="s">
        <v>1923</v>
      </c>
      <c r="E246" t="s">
        <v>549</v>
      </c>
      <c r="F246" t="s">
        <v>3111</v>
      </c>
      <c r="G246" t="s">
        <v>1948</v>
      </c>
      <c r="H246" t="s">
        <v>2262</v>
      </c>
      <c r="I246" t="s">
        <v>2263</v>
      </c>
      <c r="N246" s="2">
        <v>45721.600694444445</v>
      </c>
      <c r="O246" s="2"/>
      <c r="P246" s="2">
        <v>45819</v>
      </c>
      <c r="Q246" s="2">
        <v>45835.365277777775</v>
      </c>
      <c r="R246" t="s">
        <v>221</v>
      </c>
      <c r="S246" t="s">
        <v>39</v>
      </c>
      <c r="V246" t="s">
        <v>2023</v>
      </c>
      <c r="W246" t="s">
        <v>3122</v>
      </c>
      <c r="AD246" t="s">
        <v>1952</v>
      </c>
      <c r="AE246" t="str">
        <f t="shared" si="3"/>
        <v>RASITEM-1108</v>
      </c>
    </row>
    <row r="247" spans="1:31" x14ac:dyDescent="0.35">
      <c r="A247" t="s">
        <v>1924</v>
      </c>
      <c r="B247" t="s">
        <v>4094</v>
      </c>
      <c r="C247">
        <v>261315</v>
      </c>
      <c r="D247" t="s">
        <v>3474</v>
      </c>
      <c r="E247" t="s">
        <v>4095</v>
      </c>
      <c r="F247" t="s">
        <v>4096</v>
      </c>
      <c r="G247" t="s">
        <v>1948</v>
      </c>
      <c r="H247" t="s">
        <v>2908</v>
      </c>
      <c r="I247" t="s">
        <v>2909</v>
      </c>
      <c r="N247" s="2">
        <v>45771.613888888889</v>
      </c>
      <c r="O247" s="2"/>
      <c r="P247" s="2">
        <v>45819</v>
      </c>
      <c r="Q247" s="2">
        <v>45820.547222222223</v>
      </c>
      <c r="X247" t="s">
        <v>4053</v>
      </c>
      <c r="Y247" t="s">
        <v>2268</v>
      </c>
      <c r="AD247" t="s">
        <v>1971</v>
      </c>
      <c r="AE247" t="str">
        <f t="shared" si="3"/>
        <v>RASITEM-1158</v>
      </c>
    </row>
    <row r="248" spans="1:31" x14ac:dyDescent="0.35">
      <c r="A248" t="s">
        <v>1924</v>
      </c>
      <c r="B248" t="s">
        <v>4097</v>
      </c>
      <c r="C248">
        <v>274648</v>
      </c>
      <c r="D248" t="s">
        <v>3479</v>
      </c>
      <c r="E248" t="s">
        <v>4098</v>
      </c>
      <c r="F248" t="s">
        <v>4099</v>
      </c>
      <c r="G248" t="s">
        <v>2005</v>
      </c>
      <c r="H248" t="s">
        <v>1999</v>
      </c>
      <c r="I248" t="s">
        <v>2000</v>
      </c>
      <c r="N248" s="2">
        <v>45817.202777777777</v>
      </c>
      <c r="O248" s="2">
        <v>45820.333333333336</v>
      </c>
      <c r="P248" s="2">
        <v>45820</v>
      </c>
      <c r="Q248" s="2"/>
      <c r="Y248" t="s">
        <v>2719</v>
      </c>
      <c r="AD248" t="s">
        <v>1952</v>
      </c>
      <c r="AE248" t="str">
        <f t="shared" si="3"/>
        <v>RASITEM-1210</v>
      </c>
    </row>
    <row r="249" spans="1:31" x14ac:dyDescent="0.35">
      <c r="A249" t="s">
        <v>1924</v>
      </c>
      <c r="B249" t="s">
        <v>544</v>
      </c>
      <c r="C249">
        <v>275487</v>
      </c>
      <c r="D249" t="s">
        <v>1923</v>
      </c>
      <c r="E249" t="s">
        <v>3096</v>
      </c>
      <c r="G249" t="s">
        <v>1968</v>
      </c>
      <c r="H249" t="s">
        <v>2173</v>
      </c>
      <c r="I249" t="s">
        <v>2174</v>
      </c>
      <c r="N249" s="2">
        <v>45819.356944444444</v>
      </c>
      <c r="O249" s="2"/>
      <c r="P249" s="2">
        <v>45821</v>
      </c>
      <c r="Q249" s="2">
        <v>45826.379166666666</v>
      </c>
      <c r="R249" t="s">
        <v>35</v>
      </c>
      <c r="S249" t="s">
        <v>24</v>
      </c>
      <c r="T249" t="s">
        <v>29</v>
      </c>
      <c r="U249" t="s">
        <v>42</v>
      </c>
      <c r="V249" t="s">
        <v>2023</v>
      </c>
      <c r="W249" t="s">
        <v>3104</v>
      </c>
      <c r="AD249" t="s">
        <v>1986</v>
      </c>
      <c r="AE249" t="str">
        <f t="shared" si="3"/>
        <v>RASITEM-1213</v>
      </c>
    </row>
    <row r="250" spans="1:31" x14ac:dyDescent="0.35">
      <c r="A250" t="s">
        <v>1924</v>
      </c>
      <c r="B250" t="s">
        <v>4100</v>
      </c>
      <c r="C250">
        <v>276543</v>
      </c>
      <c r="D250" t="s">
        <v>3474</v>
      </c>
      <c r="E250" t="s">
        <v>4101</v>
      </c>
      <c r="F250" t="s">
        <v>4102</v>
      </c>
      <c r="G250" t="s">
        <v>1948</v>
      </c>
      <c r="H250" t="s">
        <v>2118</v>
      </c>
      <c r="I250" t="s">
        <v>2120</v>
      </c>
      <c r="N250" s="2">
        <v>45824.089583333334</v>
      </c>
      <c r="O250" s="2"/>
      <c r="P250" s="2">
        <v>45822</v>
      </c>
      <c r="Q250" s="2">
        <v>45824.09097222222</v>
      </c>
      <c r="X250" t="s">
        <v>4067</v>
      </c>
      <c r="Y250" t="s">
        <v>2718</v>
      </c>
      <c r="Z250" t="s">
        <v>2268</v>
      </c>
      <c r="AA250" t="s">
        <v>2719</v>
      </c>
      <c r="AB250" t="s">
        <v>2720</v>
      </c>
      <c r="AD250" t="s">
        <v>2116</v>
      </c>
      <c r="AE250" t="str">
        <f t="shared" si="3"/>
        <v>RASITEM-1224</v>
      </c>
    </row>
    <row r="251" spans="1:31" x14ac:dyDescent="0.35">
      <c r="A251" t="s">
        <v>1924</v>
      </c>
      <c r="B251" t="s">
        <v>533</v>
      </c>
      <c r="C251">
        <v>276490</v>
      </c>
      <c r="D251" t="s">
        <v>1923</v>
      </c>
      <c r="E251" t="s">
        <v>3074</v>
      </c>
      <c r="F251" t="s">
        <v>3075</v>
      </c>
      <c r="G251" t="s">
        <v>1968</v>
      </c>
      <c r="H251" t="s">
        <v>1975</v>
      </c>
      <c r="I251" t="s">
        <v>1976</v>
      </c>
      <c r="N251" s="2">
        <v>45821.581944444442</v>
      </c>
      <c r="O251" s="2"/>
      <c r="P251" s="2">
        <v>45825</v>
      </c>
      <c r="Q251" s="2">
        <v>45825.472916666666</v>
      </c>
      <c r="R251" t="s">
        <v>79</v>
      </c>
      <c r="S251" t="s">
        <v>82</v>
      </c>
      <c r="T251" t="s">
        <v>46</v>
      </c>
      <c r="V251" t="s">
        <v>2023</v>
      </c>
      <c r="W251" t="s">
        <v>3082</v>
      </c>
      <c r="AD251" t="s">
        <v>1986</v>
      </c>
      <c r="AE251" t="str">
        <f t="shared" si="3"/>
        <v>RASITEM-1220</v>
      </c>
    </row>
    <row r="252" spans="1:31" x14ac:dyDescent="0.35">
      <c r="A252" t="s">
        <v>1924</v>
      </c>
      <c r="B252" t="s">
        <v>4103</v>
      </c>
      <c r="C252">
        <v>280433</v>
      </c>
      <c r="D252" t="s">
        <v>3479</v>
      </c>
      <c r="E252" t="s">
        <v>4104</v>
      </c>
      <c r="F252" t="s">
        <v>4105</v>
      </c>
      <c r="G252" t="s">
        <v>2005</v>
      </c>
      <c r="H252" t="s">
        <v>2007</v>
      </c>
      <c r="I252" t="s">
        <v>2008</v>
      </c>
      <c r="N252" s="2">
        <v>45833.559027777781</v>
      </c>
      <c r="O252" s="2">
        <v>45831.541666666664</v>
      </c>
      <c r="P252" s="2">
        <v>45831</v>
      </c>
      <c r="Q252" s="2"/>
      <c r="Y252" t="s">
        <v>2268</v>
      </c>
      <c r="Z252" t="s">
        <v>2720</v>
      </c>
      <c r="AC252" t="s">
        <v>3886</v>
      </c>
      <c r="AD252" t="s">
        <v>1986</v>
      </c>
      <c r="AE252" t="str">
        <f t="shared" si="3"/>
        <v>RASITEM-1230</v>
      </c>
    </row>
    <row r="253" spans="1:31" x14ac:dyDescent="0.35">
      <c r="A253" t="s">
        <v>1924</v>
      </c>
      <c r="B253" t="s">
        <v>519</v>
      </c>
      <c r="C253">
        <v>269088</v>
      </c>
      <c r="D253" t="s">
        <v>1923</v>
      </c>
      <c r="E253" t="s">
        <v>3028</v>
      </c>
      <c r="F253" t="s">
        <v>4106</v>
      </c>
      <c r="G253" t="s">
        <v>2005</v>
      </c>
      <c r="H253" t="s">
        <v>2015</v>
      </c>
      <c r="I253" t="s">
        <v>2018</v>
      </c>
      <c r="N253" s="2">
        <v>45797.390277777777</v>
      </c>
      <c r="O253" s="2"/>
      <c r="P253" s="2">
        <v>45831</v>
      </c>
      <c r="Q253" s="2">
        <v>45831.675694444442</v>
      </c>
      <c r="R253" t="s">
        <v>233</v>
      </c>
      <c r="S253" t="s">
        <v>77</v>
      </c>
      <c r="V253" t="s">
        <v>2254</v>
      </c>
      <c r="W253" t="s">
        <v>516</v>
      </c>
      <c r="AD253" t="s">
        <v>1930</v>
      </c>
      <c r="AE253" t="str">
        <f t="shared" si="3"/>
        <v>RASITEM-1188</v>
      </c>
    </row>
    <row r="254" spans="1:31" x14ac:dyDescent="0.35">
      <c r="A254" t="s">
        <v>1924</v>
      </c>
      <c r="B254" t="s">
        <v>522</v>
      </c>
      <c r="C254">
        <v>160588</v>
      </c>
      <c r="D254" t="s">
        <v>1923</v>
      </c>
      <c r="E254" t="s">
        <v>3045</v>
      </c>
      <c r="F254" t="s">
        <v>3046</v>
      </c>
      <c r="G254" t="s">
        <v>2005</v>
      </c>
      <c r="H254" t="s">
        <v>2322</v>
      </c>
      <c r="I254" t="s">
        <v>2323</v>
      </c>
      <c r="N254" s="2">
        <v>45280.436111111114</v>
      </c>
      <c r="O254" s="2"/>
      <c r="P254" s="2">
        <v>45831</v>
      </c>
      <c r="Q254" s="2">
        <v>45832.44027777778</v>
      </c>
      <c r="R254" t="s">
        <v>374</v>
      </c>
      <c r="S254" t="s">
        <v>18</v>
      </c>
      <c r="V254" t="s">
        <v>2217</v>
      </c>
      <c r="W254" t="s">
        <v>3049</v>
      </c>
      <c r="AD254" t="s">
        <v>1952</v>
      </c>
      <c r="AE254" t="str">
        <f t="shared" si="3"/>
        <v>RASITEM-503</v>
      </c>
    </row>
    <row r="255" spans="1:31" x14ac:dyDescent="0.35">
      <c r="A255" t="s">
        <v>1924</v>
      </c>
      <c r="B255" t="s">
        <v>4107</v>
      </c>
      <c r="C255">
        <v>280310</v>
      </c>
      <c r="D255" t="s">
        <v>3479</v>
      </c>
      <c r="E255" t="s">
        <v>4108</v>
      </c>
      <c r="F255" t="s">
        <v>4109</v>
      </c>
      <c r="G255" t="s">
        <v>1968</v>
      </c>
      <c r="H255" t="s">
        <v>1975</v>
      </c>
      <c r="I255" t="s">
        <v>1976</v>
      </c>
      <c r="N255" s="2">
        <v>45833.412499999999</v>
      </c>
      <c r="O255" s="2">
        <v>45833.541666666664</v>
      </c>
      <c r="P255" s="2">
        <v>45833</v>
      </c>
      <c r="Q255" s="2"/>
      <c r="Y255" t="s">
        <v>2718</v>
      </c>
      <c r="Z255" t="s">
        <v>2268</v>
      </c>
      <c r="AA255" t="s">
        <v>2720</v>
      </c>
      <c r="AC255" t="s">
        <v>4110</v>
      </c>
      <c r="AD255" t="s">
        <v>1986</v>
      </c>
      <c r="AE255" t="str">
        <f t="shared" si="3"/>
        <v>RASITEM-1229</v>
      </c>
    </row>
    <row r="256" spans="1:31" x14ac:dyDescent="0.35">
      <c r="A256" t="s">
        <v>1924</v>
      </c>
      <c r="B256" t="s">
        <v>4111</v>
      </c>
      <c r="C256">
        <v>276326</v>
      </c>
      <c r="D256" t="s">
        <v>3474</v>
      </c>
      <c r="E256" t="s">
        <v>4112</v>
      </c>
      <c r="F256" t="s">
        <v>4113</v>
      </c>
      <c r="G256" t="s">
        <v>1968</v>
      </c>
      <c r="H256" t="s">
        <v>1988</v>
      </c>
      <c r="I256" t="s">
        <v>1991</v>
      </c>
      <c r="N256" s="2">
        <v>45821.303472222222</v>
      </c>
      <c r="O256" s="2"/>
      <c r="P256" s="2">
        <v>45833</v>
      </c>
      <c r="Q256" s="2">
        <v>45833.525694444441</v>
      </c>
      <c r="X256" t="s">
        <v>4053</v>
      </c>
      <c r="Y256" t="s">
        <v>2268</v>
      </c>
      <c r="AD256" t="s">
        <v>1986</v>
      </c>
      <c r="AE256" t="str">
        <f t="shared" si="3"/>
        <v>RASITEM-1216</v>
      </c>
    </row>
    <row r="257" spans="1:31" x14ac:dyDescent="0.35">
      <c r="A257" t="s">
        <v>1924</v>
      </c>
      <c r="B257" t="s">
        <v>4114</v>
      </c>
      <c r="C257">
        <v>281010</v>
      </c>
      <c r="D257" t="s">
        <v>3479</v>
      </c>
      <c r="E257" t="s">
        <v>4115</v>
      </c>
      <c r="F257" t="s">
        <v>4116</v>
      </c>
      <c r="G257" t="s">
        <v>1968</v>
      </c>
      <c r="H257" t="s">
        <v>1975</v>
      </c>
      <c r="I257" t="s">
        <v>1976</v>
      </c>
      <c r="N257" s="2">
        <v>45834.548611111109</v>
      </c>
      <c r="O257" s="2">
        <v>45834.666666666664</v>
      </c>
      <c r="P257" s="2">
        <v>45834</v>
      </c>
      <c r="Q257" s="2"/>
      <c r="Y257" t="s">
        <v>2720</v>
      </c>
      <c r="AC257" t="s">
        <v>3527</v>
      </c>
      <c r="AD257" t="s">
        <v>1986</v>
      </c>
      <c r="AE257" t="str">
        <f t="shared" si="3"/>
        <v>RASITEM-1235</v>
      </c>
    </row>
    <row r="258" spans="1:31" x14ac:dyDescent="0.35">
      <c r="A258" t="s">
        <v>1924</v>
      </c>
      <c r="B258" t="s">
        <v>4117</v>
      </c>
      <c r="C258">
        <v>280744</v>
      </c>
      <c r="D258" t="s">
        <v>3479</v>
      </c>
      <c r="E258" t="s">
        <v>4118</v>
      </c>
      <c r="F258" t="s">
        <v>4119</v>
      </c>
      <c r="G258" t="s">
        <v>2005</v>
      </c>
      <c r="H258" t="s">
        <v>1999</v>
      </c>
      <c r="I258" t="s">
        <v>2000</v>
      </c>
      <c r="N258" s="2">
        <v>45834.270138888889</v>
      </c>
      <c r="O258" s="2">
        <v>45834.145833333336</v>
      </c>
      <c r="P258" s="2">
        <v>45834</v>
      </c>
      <c r="Q258" s="2"/>
      <c r="Y258" t="s">
        <v>2718</v>
      </c>
      <c r="Z258" t="s">
        <v>2268</v>
      </c>
      <c r="AC258" t="s">
        <v>4120</v>
      </c>
      <c r="AD258" t="s">
        <v>1952</v>
      </c>
      <c r="AE258" t="str">
        <f t="shared" ref="AE258:AE307" si="4">B258</f>
        <v>RASITEM-1231</v>
      </c>
    </row>
    <row r="259" spans="1:31" x14ac:dyDescent="0.35">
      <c r="A259" t="s">
        <v>1924</v>
      </c>
      <c r="B259" t="s">
        <v>509</v>
      </c>
      <c r="C259">
        <v>268820</v>
      </c>
      <c r="D259" t="s">
        <v>1923</v>
      </c>
      <c r="E259" t="s">
        <v>3016</v>
      </c>
      <c r="F259" t="s">
        <v>4121</v>
      </c>
      <c r="G259" t="s">
        <v>2005</v>
      </c>
      <c r="H259" t="s">
        <v>2015</v>
      </c>
      <c r="I259" t="s">
        <v>2018</v>
      </c>
      <c r="N259" s="2">
        <v>45796.583333333336</v>
      </c>
      <c r="O259" s="2"/>
      <c r="P259" s="2">
        <v>45834</v>
      </c>
      <c r="Q259" s="2">
        <v>45834.37222222222</v>
      </c>
      <c r="R259" t="s">
        <v>2253</v>
      </c>
      <c r="S259" t="s">
        <v>92</v>
      </c>
      <c r="V259" t="s">
        <v>2652</v>
      </c>
      <c r="W259" t="s">
        <v>507</v>
      </c>
      <c r="AD259" t="s">
        <v>1930</v>
      </c>
      <c r="AE259" t="str">
        <f t="shared" si="4"/>
        <v>RASITEM-1186</v>
      </c>
    </row>
    <row r="260" spans="1:31" x14ac:dyDescent="0.35">
      <c r="A260" t="s">
        <v>1924</v>
      </c>
      <c r="B260" t="s">
        <v>4122</v>
      </c>
      <c r="C260">
        <v>281934</v>
      </c>
      <c r="D260" t="s">
        <v>3474</v>
      </c>
      <c r="E260" t="s">
        <v>4123</v>
      </c>
      <c r="F260" t="s">
        <v>4124</v>
      </c>
      <c r="G260" t="s">
        <v>2005</v>
      </c>
      <c r="H260" t="s">
        <v>2007</v>
      </c>
      <c r="I260" t="s">
        <v>2008</v>
      </c>
      <c r="N260" s="2">
        <v>45838.25</v>
      </c>
      <c r="O260" s="2"/>
      <c r="P260" s="2">
        <v>45834</v>
      </c>
      <c r="Q260" s="2">
        <v>45838.250694444447</v>
      </c>
      <c r="X260" t="s">
        <v>4067</v>
      </c>
      <c r="Y260" t="s">
        <v>2268</v>
      </c>
      <c r="AD260" t="s">
        <v>1971</v>
      </c>
      <c r="AE260" t="str">
        <f t="shared" si="4"/>
        <v>RASITEM-1237</v>
      </c>
    </row>
    <row r="261" spans="1:31" x14ac:dyDescent="0.35">
      <c r="A261" t="s">
        <v>1924</v>
      </c>
      <c r="B261" t="s">
        <v>4125</v>
      </c>
      <c r="C261">
        <v>260121</v>
      </c>
      <c r="D261" t="s">
        <v>3474</v>
      </c>
      <c r="E261" t="s">
        <v>4126</v>
      </c>
      <c r="F261" t="s">
        <v>4127</v>
      </c>
      <c r="G261" t="s">
        <v>1948</v>
      </c>
      <c r="H261" t="s">
        <v>2118</v>
      </c>
      <c r="I261" t="s">
        <v>2120</v>
      </c>
      <c r="N261" s="2">
        <v>45769.121527777781</v>
      </c>
      <c r="O261" s="2"/>
      <c r="P261" s="2">
        <v>45834</v>
      </c>
      <c r="Q261" s="2">
        <v>45834.890277777777</v>
      </c>
      <c r="X261" t="s">
        <v>4067</v>
      </c>
      <c r="Y261" t="s">
        <v>2268</v>
      </c>
      <c r="AD261" t="s">
        <v>2116</v>
      </c>
      <c r="AE261" t="str">
        <f t="shared" si="4"/>
        <v>RASITEM-1149</v>
      </c>
    </row>
    <row r="262" spans="1:31" x14ac:dyDescent="0.35">
      <c r="A262" t="s">
        <v>1924</v>
      </c>
      <c r="B262" t="s">
        <v>4128</v>
      </c>
      <c r="C262">
        <v>289181</v>
      </c>
      <c r="D262" t="s">
        <v>3474</v>
      </c>
      <c r="E262" t="s">
        <v>4129</v>
      </c>
      <c r="F262" t="s">
        <v>4130</v>
      </c>
      <c r="G262" t="s">
        <v>1968</v>
      </c>
      <c r="H262" t="s">
        <v>2146</v>
      </c>
      <c r="I262" t="s">
        <v>2147</v>
      </c>
      <c r="N262" s="2">
        <v>45855.213888888888</v>
      </c>
      <c r="O262" s="2"/>
      <c r="P262" s="2">
        <v>45834</v>
      </c>
      <c r="Q262" s="2">
        <v>45855.215277777781</v>
      </c>
      <c r="X262" t="s">
        <v>4053</v>
      </c>
      <c r="Y262" t="s">
        <v>2268</v>
      </c>
      <c r="AD262" t="s">
        <v>2116</v>
      </c>
      <c r="AE262" t="str">
        <f t="shared" si="4"/>
        <v>RASITEM-1261</v>
      </c>
    </row>
    <row r="263" spans="1:31" x14ac:dyDescent="0.35">
      <c r="A263" t="s">
        <v>1924</v>
      </c>
      <c r="B263" t="s">
        <v>4131</v>
      </c>
      <c r="C263">
        <v>276539</v>
      </c>
      <c r="D263" t="s">
        <v>3474</v>
      </c>
      <c r="E263" t="s">
        <v>4132</v>
      </c>
      <c r="F263" t="s">
        <v>4133</v>
      </c>
      <c r="G263" t="s">
        <v>1948</v>
      </c>
      <c r="H263" t="s">
        <v>2118</v>
      </c>
      <c r="I263" t="s">
        <v>2120</v>
      </c>
      <c r="N263" s="2">
        <v>45823.984722222223</v>
      </c>
      <c r="O263" s="2"/>
      <c r="P263" s="2">
        <v>45835</v>
      </c>
      <c r="Q263" s="2">
        <v>45865.87777777778</v>
      </c>
      <c r="X263" t="s">
        <v>4053</v>
      </c>
      <c r="Y263" t="s">
        <v>2718</v>
      </c>
      <c r="Z263" t="s">
        <v>2268</v>
      </c>
      <c r="AA263" t="s">
        <v>2719</v>
      </c>
      <c r="AB263" t="s">
        <v>2720</v>
      </c>
      <c r="AD263" t="s">
        <v>2116</v>
      </c>
      <c r="AE263" t="str">
        <f t="shared" si="4"/>
        <v>RASITEM-1222</v>
      </c>
    </row>
    <row r="264" spans="1:31" x14ac:dyDescent="0.35">
      <c r="A264" t="s">
        <v>1924</v>
      </c>
      <c r="B264" t="s">
        <v>4134</v>
      </c>
      <c r="C264">
        <v>287208</v>
      </c>
      <c r="D264" t="s">
        <v>3474</v>
      </c>
      <c r="E264" t="s">
        <v>4135</v>
      </c>
      <c r="F264" t="s">
        <v>4136</v>
      </c>
      <c r="G264" t="s">
        <v>1968</v>
      </c>
      <c r="H264" t="s">
        <v>1989</v>
      </c>
      <c r="I264" t="s">
        <v>1992</v>
      </c>
      <c r="N264" s="2">
        <v>45848.591666666667</v>
      </c>
      <c r="O264" s="2"/>
      <c r="P264" s="2">
        <v>45839</v>
      </c>
      <c r="Q264" s="2">
        <v>45851.986111111109</v>
      </c>
      <c r="X264" t="s">
        <v>4067</v>
      </c>
      <c r="Y264" t="s">
        <v>2268</v>
      </c>
      <c r="AD264" t="s">
        <v>1952</v>
      </c>
      <c r="AE264" t="str">
        <f t="shared" si="4"/>
        <v>RASITEM-1250</v>
      </c>
    </row>
    <row r="265" spans="1:31" x14ac:dyDescent="0.35">
      <c r="A265" t="s">
        <v>1924</v>
      </c>
      <c r="B265" t="s">
        <v>500</v>
      </c>
      <c r="C265">
        <v>167520</v>
      </c>
      <c r="D265" t="s">
        <v>1923</v>
      </c>
      <c r="E265" t="s">
        <v>3000</v>
      </c>
      <c r="F265" t="s">
        <v>4137</v>
      </c>
      <c r="G265" t="s">
        <v>2005</v>
      </c>
      <c r="H265" t="s">
        <v>2015</v>
      </c>
      <c r="I265" t="s">
        <v>2018</v>
      </c>
      <c r="J265" t="s">
        <v>3003</v>
      </c>
      <c r="K265" t="s">
        <v>3004</v>
      </c>
      <c r="M265" t="s">
        <v>3005</v>
      </c>
      <c r="N265" s="2">
        <v>45329.354166666664</v>
      </c>
      <c r="O265" s="2"/>
      <c r="P265" s="2">
        <v>45840</v>
      </c>
      <c r="Q265" s="2">
        <v>45840.348611111112</v>
      </c>
      <c r="R265" t="s">
        <v>2253</v>
      </c>
      <c r="S265" t="s">
        <v>24</v>
      </c>
      <c r="V265" t="s">
        <v>2254</v>
      </c>
      <c r="W265" t="s">
        <v>498</v>
      </c>
      <c r="AD265" t="s">
        <v>1952</v>
      </c>
      <c r="AE265" t="str">
        <f t="shared" si="4"/>
        <v>RASITEM-594</v>
      </c>
    </row>
    <row r="266" spans="1:31" x14ac:dyDescent="0.35">
      <c r="A266" t="s">
        <v>1924</v>
      </c>
      <c r="B266" t="s">
        <v>4138</v>
      </c>
      <c r="C266">
        <v>287209</v>
      </c>
      <c r="D266" t="s">
        <v>3479</v>
      </c>
      <c r="E266" t="s">
        <v>4139</v>
      </c>
      <c r="G266" t="s">
        <v>1968</v>
      </c>
      <c r="H266" t="s">
        <v>1989</v>
      </c>
      <c r="I266" t="s">
        <v>1992</v>
      </c>
      <c r="N266" s="2">
        <v>45848.592361111114</v>
      </c>
      <c r="O266" s="2">
        <v>45839.8125</v>
      </c>
      <c r="P266" s="2">
        <v>45841</v>
      </c>
      <c r="Q266" s="2"/>
      <c r="Y266" t="s">
        <v>2268</v>
      </c>
      <c r="AC266" t="s">
        <v>4140</v>
      </c>
      <c r="AD266" t="s">
        <v>1952</v>
      </c>
      <c r="AE266" t="str">
        <f t="shared" si="4"/>
        <v>RASITEM-1251</v>
      </c>
    </row>
    <row r="267" spans="1:31" x14ac:dyDescent="0.35">
      <c r="A267" t="s">
        <v>1924</v>
      </c>
      <c r="B267" t="s">
        <v>493</v>
      </c>
      <c r="C267">
        <v>283589</v>
      </c>
      <c r="D267" t="s">
        <v>1923</v>
      </c>
      <c r="E267" t="s">
        <v>2992</v>
      </c>
      <c r="G267" t="s">
        <v>1968</v>
      </c>
      <c r="H267" t="s">
        <v>2460</v>
      </c>
      <c r="I267" t="s">
        <v>2461</v>
      </c>
      <c r="N267" s="2">
        <v>45839.530555555553</v>
      </c>
      <c r="O267" s="2"/>
      <c r="P267" s="2">
        <v>45841</v>
      </c>
      <c r="Q267" s="2">
        <v>45841.416666666664</v>
      </c>
      <c r="R267" t="s">
        <v>79</v>
      </c>
      <c r="S267" t="s">
        <v>49</v>
      </c>
      <c r="AD267" t="s">
        <v>1971</v>
      </c>
      <c r="AE267" t="str">
        <f t="shared" si="4"/>
        <v>RASITEM-1243</v>
      </c>
    </row>
    <row r="268" spans="1:31" x14ac:dyDescent="0.35">
      <c r="A268" t="s">
        <v>1924</v>
      </c>
      <c r="B268" t="s">
        <v>4141</v>
      </c>
      <c r="C268">
        <v>276544</v>
      </c>
      <c r="D268" t="s">
        <v>3474</v>
      </c>
      <c r="E268" t="s">
        <v>4142</v>
      </c>
      <c r="F268" t="s">
        <v>4143</v>
      </c>
      <c r="G268" t="s">
        <v>1948</v>
      </c>
      <c r="H268" t="s">
        <v>2118</v>
      </c>
      <c r="I268" t="s">
        <v>2120</v>
      </c>
      <c r="N268" s="2">
        <v>45824.097222222219</v>
      </c>
      <c r="O268" s="2"/>
      <c r="P268" s="2">
        <v>45842</v>
      </c>
      <c r="Q268" s="2">
        <v>45865.874305555553</v>
      </c>
      <c r="X268" t="s">
        <v>4053</v>
      </c>
      <c r="Y268" t="s">
        <v>2268</v>
      </c>
      <c r="Z268" t="s">
        <v>2719</v>
      </c>
      <c r="AA268" t="s">
        <v>2720</v>
      </c>
      <c r="AD268" t="s">
        <v>2116</v>
      </c>
      <c r="AE268" t="str">
        <f t="shared" si="4"/>
        <v>RASITEM-1225</v>
      </c>
    </row>
    <row r="269" spans="1:31" x14ac:dyDescent="0.35">
      <c r="A269" t="s">
        <v>1924</v>
      </c>
      <c r="B269" t="s">
        <v>4144</v>
      </c>
      <c r="C269">
        <v>289556</v>
      </c>
      <c r="D269" t="s">
        <v>3474</v>
      </c>
      <c r="E269" t="s">
        <v>4145</v>
      </c>
      <c r="F269" t="s">
        <v>4146</v>
      </c>
      <c r="G269" t="s">
        <v>1968</v>
      </c>
      <c r="H269" t="s">
        <v>2146</v>
      </c>
      <c r="I269" t="s">
        <v>2147</v>
      </c>
      <c r="N269" s="2">
        <v>45855.615277777775</v>
      </c>
      <c r="O269" s="2"/>
      <c r="P269" s="2">
        <v>45843</v>
      </c>
      <c r="Q269" s="2">
        <v>45855.617361111108</v>
      </c>
      <c r="X269" t="s">
        <v>4053</v>
      </c>
      <c r="Y269" t="s">
        <v>2268</v>
      </c>
      <c r="AD269" t="s">
        <v>2116</v>
      </c>
      <c r="AE269" t="str">
        <f t="shared" si="4"/>
        <v>RASITEM-1275</v>
      </c>
    </row>
    <row r="270" spans="1:31" x14ac:dyDescent="0.35">
      <c r="A270" t="s">
        <v>1924</v>
      </c>
      <c r="B270" t="s">
        <v>490</v>
      </c>
      <c r="C270">
        <v>276492</v>
      </c>
      <c r="D270" t="s">
        <v>1923</v>
      </c>
      <c r="E270" t="s">
        <v>4147</v>
      </c>
      <c r="F270" t="s">
        <v>2981</v>
      </c>
      <c r="G270" t="s">
        <v>1968</v>
      </c>
      <c r="H270" t="s">
        <v>1975</v>
      </c>
      <c r="I270" t="s">
        <v>1976</v>
      </c>
      <c r="N270" s="2">
        <v>45821.588888888888</v>
      </c>
      <c r="O270" s="2"/>
      <c r="P270" s="2">
        <v>45846</v>
      </c>
      <c r="Q270" s="2">
        <v>45852.505555555559</v>
      </c>
      <c r="R270" t="s">
        <v>35</v>
      </c>
      <c r="S270" t="s">
        <v>82</v>
      </c>
      <c r="T270" t="s">
        <v>46</v>
      </c>
      <c r="W270" t="s">
        <v>4148</v>
      </c>
      <c r="AD270" t="s">
        <v>1986</v>
      </c>
      <c r="AE270" t="str">
        <f t="shared" si="4"/>
        <v>RASITEM-1221</v>
      </c>
    </row>
    <row r="271" spans="1:31" x14ac:dyDescent="0.35">
      <c r="A271" t="s">
        <v>1924</v>
      </c>
      <c r="B271" t="s">
        <v>4149</v>
      </c>
      <c r="C271">
        <v>289554</v>
      </c>
      <c r="D271" t="s">
        <v>3474</v>
      </c>
      <c r="E271" t="s">
        <v>4150</v>
      </c>
      <c r="F271" t="s">
        <v>4151</v>
      </c>
      <c r="G271" t="s">
        <v>1968</v>
      </c>
      <c r="H271" t="s">
        <v>2146</v>
      </c>
      <c r="I271" t="s">
        <v>2147</v>
      </c>
      <c r="N271" s="2">
        <v>45855.611111111109</v>
      </c>
      <c r="O271" s="2"/>
      <c r="P271" s="2">
        <v>45852</v>
      </c>
      <c r="Q271" s="2">
        <v>45855.611805555556</v>
      </c>
      <c r="X271" t="s">
        <v>4067</v>
      </c>
      <c r="Y271" t="s">
        <v>2268</v>
      </c>
      <c r="Z271" t="s">
        <v>2720</v>
      </c>
      <c r="AD271" t="s">
        <v>1930</v>
      </c>
      <c r="AE271" t="str">
        <f t="shared" si="4"/>
        <v>RASITEM-1274</v>
      </c>
    </row>
    <row r="272" spans="1:31" x14ac:dyDescent="0.35">
      <c r="A272" t="s">
        <v>1924</v>
      </c>
      <c r="B272" t="s">
        <v>479</v>
      </c>
      <c r="C272">
        <v>278476</v>
      </c>
      <c r="D272" t="s">
        <v>1923</v>
      </c>
      <c r="E272" t="s">
        <v>2958</v>
      </c>
      <c r="F272" t="s">
        <v>4152</v>
      </c>
      <c r="G272" t="s">
        <v>2196</v>
      </c>
      <c r="H272" t="s">
        <v>2015</v>
      </c>
      <c r="I272" t="s">
        <v>2018</v>
      </c>
      <c r="N272" s="2">
        <v>45828.402083333334</v>
      </c>
      <c r="O272" s="2"/>
      <c r="P272" s="2">
        <v>45853</v>
      </c>
      <c r="Q272" s="2">
        <v>45853.657638888886</v>
      </c>
      <c r="R272" t="s">
        <v>233</v>
      </c>
      <c r="S272" t="s">
        <v>23</v>
      </c>
      <c r="V272" t="s">
        <v>2254</v>
      </c>
      <c r="W272" t="s">
        <v>477</v>
      </c>
      <c r="AD272" t="s">
        <v>1930</v>
      </c>
      <c r="AE272" t="str">
        <f t="shared" si="4"/>
        <v>RASITEM-1228</v>
      </c>
    </row>
    <row r="273" spans="1:31" x14ac:dyDescent="0.35">
      <c r="A273" t="s">
        <v>1924</v>
      </c>
      <c r="B273" t="s">
        <v>474</v>
      </c>
      <c r="C273">
        <v>270732</v>
      </c>
      <c r="D273" t="s">
        <v>1923</v>
      </c>
      <c r="E273" t="s">
        <v>2967</v>
      </c>
      <c r="F273" t="s">
        <v>4153</v>
      </c>
      <c r="G273" t="s">
        <v>2005</v>
      </c>
      <c r="H273" t="s">
        <v>2015</v>
      </c>
      <c r="I273" t="s">
        <v>2018</v>
      </c>
      <c r="N273" s="2">
        <v>45800.688194444447</v>
      </c>
      <c r="O273" s="2"/>
      <c r="P273" s="2">
        <v>45853</v>
      </c>
      <c r="Q273" s="2">
        <v>45853.380555555559</v>
      </c>
      <c r="R273" t="s">
        <v>2253</v>
      </c>
      <c r="S273" t="s">
        <v>23</v>
      </c>
      <c r="V273" t="s">
        <v>2254</v>
      </c>
      <c r="W273" t="s">
        <v>472</v>
      </c>
      <c r="AD273" t="s">
        <v>1930</v>
      </c>
      <c r="AE273" t="str">
        <f t="shared" si="4"/>
        <v>RASITEM-1196</v>
      </c>
    </row>
    <row r="274" spans="1:31" x14ac:dyDescent="0.35">
      <c r="A274" t="s">
        <v>1924</v>
      </c>
      <c r="B274" t="s">
        <v>4154</v>
      </c>
      <c r="C274">
        <v>287206</v>
      </c>
      <c r="D274" t="s">
        <v>3474</v>
      </c>
      <c r="E274" t="s">
        <v>4155</v>
      </c>
      <c r="F274" t="s">
        <v>4156</v>
      </c>
      <c r="G274" t="s">
        <v>1968</v>
      </c>
      <c r="H274" t="s">
        <v>1989</v>
      </c>
      <c r="I274" t="s">
        <v>1992</v>
      </c>
      <c r="N274" s="2">
        <v>45848.590277777781</v>
      </c>
      <c r="O274" s="2"/>
      <c r="P274" s="2">
        <v>45853</v>
      </c>
      <c r="Q274" s="2">
        <v>45853.368750000001</v>
      </c>
      <c r="X274" t="s">
        <v>4053</v>
      </c>
      <c r="Y274" t="s">
        <v>2268</v>
      </c>
      <c r="Z274" t="s">
        <v>2719</v>
      </c>
      <c r="AA274" t="s">
        <v>2720</v>
      </c>
      <c r="AD274" t="s">
        <v>1986</v>
      </c>
      <c r="AE274" t="str">
        <f t="shared" si="4"/>
        <v>RASITEM-1249</v>
      </c>
    </row>
    <row r="275" spans="1:31" x14ac:dyDescent="0.35">
      <c r="A275" t="s">
        <v>1924</v>
      </c>
      <c r="B275" s="27" t="s">
        <v>2952</v>
      </c>
      <c r="C275">
        <v>269712</v>
      </c>
      <c r="D275" t="s">
        <v>1923</v>
      </c>
      <c r="E275" t="s">
        <v>4157</v>
      </c>
      <c r="F275" t="s">
        <v>4158</v>
      </c>
      <c r="G275" t="s">
        <v>2005</v>
      </c>
      <c r="H275" t="s">
        <v>2825</v>
      </c>
      <c r="I275" t="s">
        <v>2826</v>
      </c>
      <c r="N275" s="2">
        <v>45798.367361111108</v>
      </c>
      <c r="P275" s="2">
        <v>45853</v>
      </c>
      <c r="Q275" s="2">
        <v>45875.356249999997</v>
      </c>
      <c r="R275" t="s">
        <v>2955</v>
      </c>
      <c r="S275" t="s">
        <v>18</v>
      </c>
      <c r="Y275" t="s">
        <v>2268</v>
      </c>
      <c r="AD275" t="s">
        <v>1952</v>
      </c>
      <c r="AE275" t="str">
        <f t="shared" si="4"/>
        <v>RASITEM-1193</v>
      </c>
    </row>
    <row r="276" spans="1:31" x14ac:dyDescent="0.35">
      <c r="A276" t="s">
        <v>1924</v>
      </c>
      <c r="B276" t="s">
        <v>4159</v>
      </c>
      <c r="C276">
        <v>292261</v>
      </c>
      <c r="D276" t="s">
        <v>3479</v>
      </c>
      <c r="E276" t="s">
        <v>4160</v>
      </c>
      <c r="F276" t="s">
        <v>4161</v>
      </c>
      <c r="G276" t="s">
        <v>1968</v>
      </c>
      <c r="H276" t="s">
        <v>2107</v>
      </c>
      <c r="I276" t="s">
        <v>2108</v>
      </c>
      <c r="N276" s="2">
        <v>45865.98541666667</v>
      </c>
      <c r="O276" s="2">
        <v>45854.666666666664</v>
      </c>
      <c r="P276" s="2">
        <v>45854</v>
      </c>
      <c r="Q276" s="2"/>
      <c r="Y276" t="s">
        <v>2268</v>
      </c>
      <c r="AC276" t="s">
        <v>4162</v>
      </c>
      <c r="AD276" t="s">
        <v>2116</v>
      </c>
      <c r="AE276" t="str">
        <f t="shared" si="4"/>
        <v>RASITEM-1315</v>
      </c>
    </row>
    <row r="277" spans="1:31" x14ac:dyDescent="0.35">
      <c r="A277" t="s">
        <v>1924</v>
      </c>
      <c r="B277" t="s">
        <v>4163</v>
      </c>
      <c r="C277">
        <v>291123</v>
      </c>
      <c r="D277" t="s">
        <v>3479</v>
      </c>
      <c r="E277" t="s">
        <v>4164</v>
      </c>
      <c r="F277" t="s">
        <v>4165</v>
      </c>
      <c r="G277" t="s">
        <v>1968</v>
      </c>
      <c r="H277" t="s">
        <v>1988</v>
      </c>
      <c r="I277" t="s">
        <v>1991</v>
      </c>
      <c r="N277" s="2">
        <v>45861.268055555556</v>
      </c>
      <c r="O277" s="2">
        <v>45854.541666666664</v>
      </c>
      <c r="P277" s="2">
        <v>45854</v>
      </c>
      <c r="Q277" s="2"/>
      <c r="Y277" t="s">
        <v>2718</v>
      </c>
      <c r="Z277" t="s">
        <v>2268</v>
      </c>
      <c r="AC277" t="s">
        <v>4120</v>
      </c>
      <c r="AD277" t="s">
        <v>1986</v>
      </c>
      <c r="AE277" t="str">
        <f t="shared" si="4"/>
        <v>RASITEM-1300</v>
      </c>
    </row>
    <row r="278" spans="1:31" x14ac:dyDescent="0.35">
      <c r="A278" t="s">
        <v>1924</v>
      </c>
      <c r="B278" t="s">
        <v>4166</v>
      </c>
      <c r="C278">
        <v>263588</v>
      </c>
      <c r="D278" t="s">
        <v>3474</v>
      </c>
      <c r="E278" t="s">
        <v>4167</v>
      </c>
      <c r="F278" t="s">
        <v>4168</v>
      </c>
      <c r="G278" t="s">
        <v>1968</v>
      </c>
      <c r="H278" t="s">
        <v>1988</v>
      </c>
      <c r="I278" t="s">
        <v>1991</v>
      </c>
      <c r="N278" s="2">
        <v>45778.347222222219</v>
      </c>
      <c r="O278" s="2"/>
      <c r="P278" s="2">
        <v>45854</v>
      </c>
      <c r="Q278" s="2">
        <v>45856.209722222222</v>
      </c>
      <c r="X278" t="s">
        <v>4053</v>
      </c>
      <c r="Y278" t="s">
        <v>2268</v>
      </c>
      <c r="Z278" t="s">
        <v>2720</v>
      </c>
      <c r="AD278" t="s">
        <v>1986</v>
      </c>
      <c r="AE278" t="str">
        <f t="shared" si="4"/>
        <v>RASITEM-1168</v>
      </c>
    </row>
    <row r="279" spans="1:31" x14ac:dyDescent="0.35">
      <c r="A279" t="s">
        <v>1924</v>
      </c>
      <c r="B279" s="27" t="s">
        <v>450</v>
      </c>
      <c r="C279">
        <v>254479</v>
      </c>
      <c r="D279" t="s">
        <v>1923</v>
      </c>
      <c r="E279" s="4" t="s">
        <v>2945</v>
      </c>
      <c r="F279" t="s">
        <v>4169</v>
      </c>
      <c r="G279" t="s">
        <v>2005</v>
      </c>
      <c r="H279" t="s">
        <v>2825</v>
      </c>
      <c r="I279" t="s">
        <v>2826</v>
      </c>
      <c r="N279" s="2">
        <v>45740.552777777775</v>
      </c>
      <c r="P279" s="2">
        <v>45854</v>
      </c>
      <c r="Q279" s="2">
        <v>45875.356944444444</v>
      </c>
      <c r="R279" t="s">
        <v>216</v>
      </c>
      <c r="S279" t="s">
        <v>18</v>
      </c>
      <c r="V279" t="s">
        <v>2023</v>
      </c>
      <c r="Y279" t="s">
        <v>2268</v>
      </c>
      <c r="AD279" t="s">
        <v>1952</v>
      </c>
      <c r="AE279" t="str">
        <f t="shared" si="4"/>
        <v>RASITEM-1123</v>
      </c>
    </row>
    <row r="280" spans="1:31" x14ac:dyDescent="0.35">
      <c r="A280" t="s">
        <v>1924</v>
      </c>
      <c r="B280" t="s">
        <v>4170</v>
      </c>
      <c r="C280">
        <v>289548</v>
      </c>
      <c r="D280" t="s">
        <v>3474</v>
      </c>
      <c r="E280" t="s">
        <v>4171</v>
      </c>
      <c r="F280" t="s">
        <v>4172</v>
      </c>
      <c r="G280" t="s">
        <v>1968</v>
      </c>
      <c r="H280" t="s">
        <v>2146</v>
      </c>
      <c r="I280" t="s">
        <v>2147</v>
      </c>
      <c r="N280" s="2">
        <v>45855.606249999997</v>
      </c>
      <c r="O280" s="2"/>
      <c r="P280" s="2">
        <v>45855</v>
      </c>
      <c r="Q280" s="2">
        <v>45855.60833333333</v>
      </c>
      <c r="X280" t="s">
        <v>4067</v>
      </c>
      <c r="Y280" t="s">
        <v>2268</v>
      </c>
      <c r="Z280" t="s">
        <v>2720</v>
      </c>
      <c r="AD280" t="s">
        <v>2116</v>
      </c>
      <c r="AE280" t="str">
        <f t="shared" si="4"/>
        <v>RASITEM-1273</v>
      </c>
    </row>
    <row r="281" spans="1:31" x14ac:dyDescent="0.35">
      <c r="A281" t="s">
        <v>1924</v>
      </c>
      <c r="B281" t="s">
        <v>4173</v>
      </c>
      <c r="C281">
        <v>288747</v>
      </c>
      <c r="D281" t="s">
        <v>3474</v>
      </c>
      <c r="E281" t="s">
        <v>4174</v>
      </c>
      <c r="G281" t="s">
        <v>2005</v>
      </c>
      <c r="H281" t="s">
        <v>2349</v>
      </c>
      <c r="I281" t="s">
        <v>2350</v>
      </c>
      <c r="N281" s="2">
        <v>45853.851388888892</v>
      </c>
      <c r="O281" s="2"/>
      <c r="P281" s="2">
        <v>45856</v>
      </c>
      <c r="Q281" s="2">
        <v>45859.365277777775</v>
      </c>
      <c r="X281" t="s">
        <v>4175</v>
      </c>
      <c r="Y281" t="s">
        <v>2718</v>
      </c>
      <c r="Z281" t="s">
        <v>2268</v>
      </c>
      <c r="AD281" t="s">
        <v>1952</v>
      </c>
      <c r="AE281" t="str">
        <f t="shared" si="4"/>
        <v>RASITEM-1258</v>
      </c>
    </row>
    <row r="282" spans="1:31" x14ac:dyDescent="0.35">
      <c r="A282" t="s">
        <v>1924</v>
      </c>
      <c r="B282" t="s">
        <v>4176</v>
      </c>
      <c r="C282">
        <v>292251</v>
      </c>
      <c r="D282" t="s">
        <v>3479</v>
      </c>
      <c r="E282" t="s">
        <v>4177</v>
      </c>
      <c r="F282" t="s">
        <v>4178</v>
      </c>
      <c r="G282" t="s">
        <v>1948</v>
      </c>
      <c r="H282" t="s">
        <v>2118</v>
      </c>
      <c r="I282" t="s">
        <v>2120</v>
      </c>
      <c r="N282" s="2">
        <v>45865.909722222219</v>
      </c>
      <c r="O282" s="2">
        <v>45859.354166666664</v>
      </c>
      <c r="P282" s="2">
        <v>45859</v>
      </c>
      <c r="Q282" s="2"/>
      <c r="Y282" t="s">
        <v>2268</v>
      </c>
      <c r="Z282" t="s">
        <v>2719</v>
      </c>
      <c r="AC282" t="s">
        <v>4179</v>
      </c>
      <c r="AD282" t="s">
        <v>2116</v>
      </c>
      <c r="AE282" t="str">
        <f t="shared" si="4"/>
        <v>RASITEM-1311</v>
      </c>
    </row>
    <row r="283" spans="1:31" x14ac:dyDescent="0.35">
      <c r="A283" t="s">
        <v>1924</v>
      </c>
      <c r="B283" t="s">
        <v>4180</v>
      </c>
      <c r="C283">
        <v>288236</v>
      </c>
      <c r="D283" t="s">
        <v>3474</v>
      </c>
      <c r="E283" t="s">
        <v>4181</v>
      </c>
      <c r="F283" t="s">
        <v>4182</v>
      </c>
      <c r="G283" t="s">
        <v>1968</v>
      </c>
      <c r="H283" t="s">
        <v>1988</v>
      </c>
      <c r="I283" t="s">
        <v>1991</v>
      </c>
      <c r="N283" s="2">
        <v>45853.300694444442</v>
      </c>
      <c r="O283" s="2"/>
      <c r="P283" s="2">
        <v>45859</v>
      </c>
      <c r="Q283" s="2">
        <v>45859.473611111112</v>
      </c>
      <c r="X283" t="s">
        <v>4067</v>
      </c>
      <c r="Y283" t="s">
        <v>2718</v>
      </c>
      <c r="Z283" t="s">
        <v>2268</v>
      </c>
      <c r="AD283" t="s">
        <v>1952</v>
      </c>
      <c r="AE283" t="str">
        <f t="shared" si="4"/>
        <v>RASITEM-1253</v>
      </c>
    </row>
    <row r="284" spans="1:31" x14ac:dyDescent="0.35">
      <c r="A284" t="s">
        <v>1924</v>
      </c>
      <c r="B284" t="s">
        <v>4183</v>
      </c>
      <c r="C284">
        <v>147479</v>
      </c>
      <c r="D284" t="s">
        <v>3474</v>
      </c>
      <c r="E284" t="s">
        <v>4184</v>
      </c>
      <c r="F284" t="s">
        <v>4185</v>
      </c>
      <c r="G284" t="s">
        <v>1948</v>
      </c>
      <c r="H284" t="s">
        <v>2117</v>
      </c>
      <c r="I284" t="s">
        <v>2119</v>
      </c>
      <c r="N284" s="2">
        <v>45201.574305555558</v>
      </c>
      <c r="O284" s="2"/>
      <c r="P284" s="2">
        <v>45859</v>
      </c>
      <c r="Q284" s="2">
        <v>45860.461111111108</v>
      </c>
      <c r="V284" t="s">
        <v>2023</v>
      </c>
      <c r="X284" t="s">
        <v>2267</v>
      </c>
      <c r="AD284" t="s">
        <v>1952</v>
      </c>
      <c r="AE284" t="str">
        <f t="shared" si="4"/>
        <v>RASITEM-219</v>
      </c>
    </row>
    <row r="285" spans="1:31" x14ac:dyDescent="0.35">
      <c r="A285" t="s">
        <v>1924</v>
      </c>
      <c r="B285" t="s">
        <v>4186</v>
      </c>
      <c r="C285">
        <v>293158</v>
      </c>
      <c r="D285" t="s">
        <v>3479</v>
      </c>
      <c r="E285" t="s">
        <v>4187</v>
      </c>
      <c r="F285" t="s">
        <v>4188</v>
      </c>
      <c r="G285" t="s">
        <v>1948</v>
      </c>
      <c r="H285" t="s">
        <v>2118</v>
      </c>
      <c r="I285" t="s">
        <v>2120</v>
      </c>
      <c r="N285" s="2">
        <v>45867.082638888889</v>
      </c>
      <c r="O285" s="2">
        <v>45861.333333333336</v>
      </c>
      <c r="P285" s="2">
        <v>45861</v>
      </c>
      <c r="Q285" s="2"/>
      <c r="Y285" t="s">
        <v>2719</v>
      </c>
      <c r="AC285" t="s">
        <v>4140</v>
      </c>
      <c r="AD285" t="s">
        <v>1930</v>
      </c>
      <c r="AE285" t="str">
        <f t="shared" si="4"/>
        <v>RASITEM-1322</v>
      </c>
    </row>
    <row r="286" spans="1:31" x14ac:dyDescent="0.35">
      <c r="A286" t="s">
        <v>1924</v>
      </c>
      <c r="B286" t="s">
        <v>459</v>
      </c>
      <c r="C286">
        <v>263811</v>
      </c>
      <c r="D286" t="s">
        <v>1923</v>
      </c>
      <c r="E286" t="s">
        <v>2939</v>
      </c>
      <c r="F286" t="s">
        <v>4189</v>
      </c>
      <c r="G286" t="s">
        <v>1948</v>
      </c>
      <c r="H286" t="s">
        <v>1932</v>
      </c>
      <c r="I286" t="s">
        <v>1933</v>
      </c>
      <c r="N286" s="2">
        <v>45778.734027777777</v>
      </c>
      <c r="O286" s="2"/>
      <c r="P286" s="2">
        <v>45861</v>
      </c>
      <c r="Q286" s="2">
        <v>45863.319444444445</v>
      </c>
      <c r="R286" t="s">
        <v>13</v>
      </c>
      <c r="S286" t="s">
        <v>150</v>
      </c>
      <c r="W286" t="s">
        <v>457</v>
      </c>
      <c r="AD286" t="s">
        <v>1952</v>
      </c>
      <c r="AE286" t="str">
        <f t="shared" si="4"/>
        <v>RASITEM-1176</v>
      </c>
    </row>
    <row r="287" spans="1:31" x14ac:dyDescent="0.35">
      <c r="A287" t="s">
        <v>1924</v>
      </c>
      <c r="B287" t="s">
        <v>4190</v>
      </c>
      <c r="C287">
        <v>292249</v>
      </c>
      <c r="D287" t="s">
        <v>3474</v>
      </c>
      <c r="E287" t="s">
        <v>4191</v>
      </c>
      <c r="F287" t="s">
        <v>4192</v>
      </c>
      <c r="G287" t="s">
        <v>1948</v>
      </c>
      <c r="H287" t="s">
        <v>2118</v>
      </c>
      <c r="I287" t="s">
        <v>2120</v>
      </c>
      <c r="N287" s="2">
        <v>45865.901388888888</v>
      </c>
      <c r="O287" s="2"/>
      <c r="P287" s="2">
        <v>45861</v>
      </c>
      <c r="Q287" s="2">
        <v>45865.902083333334</v>
      </c>
      <c r="X287" t="s">
        <v>4193</v>
      </c>
      <c r="Y287" t="s">
        <v>2719</v>
      </c>
      <c r="AD287" t="s">
        <v>2116</v>
      </c>
      <c r="AE287" t="str">
        <f t="shared" si="4"/>
        <v>RASITEM-1309</v>
      </c>
    </row>
    <row r="288" spans="1:31" x14ac:dyDescent="0.35">
      <c r="A288" t="s">
        <v>1924</v>
      </c>
      <c r="B288" t="s">
        <v>4194</v>
      </c>
      <c r="C288">
        <v>292252</v>
      </c>
      <c r="D288" t="s">
        <v>3479</v>
      </c>
      <c r="E288" t="s">
        <v>4195</v>
      </c>
      <c r="F288" t="s">
        <v>4196</v>
      </c>
      <c r="G288" t="s">
        <v>1948</v>
      </c>
      <c r="H288" t="s">
        <v>2118</v>
      </c>
      <c r="I288" t="s">
        <v>2120</v>
      </c>
      <c r="N288" s="2">
        <v>45865.916666666664</v>
      </c>
      <c r="O288" s="2">
        <v>45863.416666666664</v>
      </c>
      <c r="P288" s="2">
        <v>45863</v>
      </c>
      <c r="Q288" s="2"/>
      <c r="Y288" t="s">
        <v>2268</v>
      </c>
      <c r="AC288" t="s">
        <v>4197</v>
      </c>
      <c r="AD288" t="s">
        <v>2116</v>
      </c>
      <c r="AE288" t="str">
        <f t="shared" si="4"/>
        <v>RASITEM-1312</v>
      </c>
    </row>
    <row r="289" spans="1:31" x14ac:dyDescent="0.35">
      <c r="A289" t="s">
        <v>1924</v>
      </c>
      <c r="B289" t="s">
        <v>447</v>
      </c>
      <c r="C289">
        <v>291869</v>
      </c>
      <c r="D289" t="s">
        <v>1923</v>
      </c>
      <c r="E289" t="s">
        <v>2925</v>
      </c>
      <c r="G289" t="s">
        <v>2196</v>
      </c>
      <c r="H289" t="s">
        <v>2015</v>
      </c>
      <c r="I289" t="s">
        <v>2018</v>
      </c>
      <c r="N289" s="2">
        <v>45862.763194444444</v>
      </c>
      <c r="O289" s="2"/>
      <c r="P289" s="2">
        <v>45866</v>
      </c>
      <c r="Q289" s="2">
        <v>45866.550694444442</v>
      </c>
      <c r="R289" t="s">
        <v>233</v>
      </c>
      <c r="S289" t="s">
        <v>77</v>
      </c>
      <c r="W289" t="s">
        <v>2930</v>
      </c>
      <c r="AD289" t="s">
        <v>1952</v>
      </c>
      <c r="AE289" t="str">
        <f t="shared" si="4"/>
        <v>RASITEM-1306</v>
      </c>
    </row>
    <row r="290" spans="1:31" x14ac:dyDescent="0.35">
      <c r="A290" t="s">
        <v>1924</v>
      </c>
      <c r="B290" s="27" t="s">
        <v>4198</v>
      </c>
      <c r="C290">
        <v>293842</v>
      </c>
      <c r="D290" t="s">
        <v>3474</v>
      </c>
      <c r="E290" t="s">
        <v>4199</v>
      </c>
      <c r="F290" t="s">
        <v>4200</v>
      </c>
      <c r="G290" t="s">
        <v>1968</v>
      </c>
      <c r="H290" t="s">
        <v>2146</v>
      </c>
      <c r="I290" t="s">
        <v>2147</v>
      </c>
      <c r="N290" s="2">
        <v>45868.341666666667</v>
      </c>
      <c r="P290" s="2">
        <v>45867</v>
      </c>
      <c r="Q290" s="2">
        <v>45868.344444444447</v>
      </c>
      <c r="X290" t="s">
        <v>2387</v>
      </c>
      <c r="AD290" t="s">
        <v>2116</v>
      </c>
      <c r="AE290" t="str">
        <f t="shared" si="4"/>
        <v>RASITEM-1326</v>
      </c>
    </row>
    <row r="291" spans="1:31" x14ac:dyDescent="0.35">
      <c r="A291" t="s">
        <v>1924</v>
      </c>
      <c r="B291" s="27" t="s">
        <v>439</v>
      </c>
      <c r="C291">
        <v>283814</v>
      </c>
      <c r="D291" t="s">
        <v>1923</v>
      </c>
      <c r="E291" t="s">
        <v>2920</v>
      </c>
      <c r="F291" t="s">
        <v>2921</v>
      </c>
      <c r="G291" t="s">
        <v>2005</v>
      </c>
      <c r="H291" t="s">
        <v>2825</v>
      </c>
      <c r="I291" t="s">
        <v>2826</v>
      </c>
      <c r="N291" s="2">
        <v>45840.186805555553</v>
      </c>
      <c r="P291" s="2">
        <v>45869</v>
      </c>
      <c r="Q291" s="2">
        <v>45875.355555555558</v>
      </c>
      <c r="R291" t="s">
        <v>35</v>
      </c>
      <c r="S291" t="s">
        <v>18</v>
      </c>
      <c r="AD291" t="s">
        <v>1952</v>
      </c>
      <c r="AE291" t="str">
        <f t="shared" si="4"/>
        <v>RASITEM-1244</v>
      </c>
    </row>
    <row r="292" spans="1:31" x14ac:dyDescent="0.35">
      <c r="A292" t="s">
        <v>1924</v>
      </c>
      <c r="B292" s="27" t="s">
        <v>4201</v>
      </c>
      <c r="C292">
        <v>289166</v>
      </c>
      <c r="D292" t="s">
        <v>3474</v>
      </c>
      <c r="E292" t="s">
        <v>4202</v>
      </c>
      <c r="F292" t="s">
        <v>4203</v>
      </c>
      <c r="G292" t="s">
        <v>1968</v>
      </c>
      <c r="H292" t="s">
        <v>2146</v>
      </c>
      <c r="I292" t="s">
        <v>2147</v>
      </c>
      <c r="N292" s="2">
        <v>45855.134027777778</v>
      </c>
      <c r="P292" s="2">
        <v>45869</v>
      </c>
      <c r="Q292" s="2">
        <v>45876.175000000003</v>
      </c>
      <c r="X292" t="s">
        <v>4053</v>
      </c>
      <c r="AD292" t="s">
        <v>2116</v>
      </c>
      <c r="AE292" t="str">
        <f t="shared" si="4"/>
        <v>RASITEM-1259</v>
      </c>
    </row>
    <row r="293" spans="1:31" x14ac:dyDescent="0.35">
      <c r="A293" t="s">
        <v>1924</v>
      </c>
      <c r="B293" s="27" t="s">
        <v>2880</v>
      </c>
      <c r="C293">
        <v>269166</v>
      </c>
      <c r="D293" t="s">
        <v>1923</v>
      </c>
      <c r="E293" s="4" t="s">
        <v>2879</v>
      </c>
      <c r="G293" t="s">
        <v>2005</v>
      </c>
      <c r="H293" t="s">
        <v>2349</v>
      </c>
      <c r="I293" t="s">
        <v>2350</v>
      </c>
      <c r="N293" s="2">
        <v>45797.428472222222</v>
      </c>
      <c r="P293" s="2">
        <v>45870</v>
      </c>
      <c r="Q293" s="2">
        <v>45880.345833333333</v>
      </c>
      <c r="R293" t="s">
        <v>2356</v>
      </c>
      <c r="S293" t="s">
        <v>18</v>
      </c>
      <c r="T293" t="s">
        <v>93</v>
      </c>
      <c r="AD293" t="s">
        <v>1971</v>
      </c>
      <c r="AE293" t="str">
        <f t="shared" si="4"/>
        <v>RASITEM-1190</v>
      </c>
    </row>
    <row r="294" spans="1:31" x14ac:dyDescent="0.35">
      <c r="A294" t="s">
        <v>1924</v>
      </c>
      <c r="B294" s="27" t="s">
        <v>436</v>
      </c>
      <c r="C294">
        <v>281595</v>
      </c>
      <c r="D294" t="s">
        <v>1923</v>
      </c>
      <c r="E294" t="s">
        <v>2886</v>
      </c>
      <c r="F294" t="s">
        <v>4204</v>
      </c>
      <c r="G294" t="s">
        <v>2196</v>
      </c>
      <c r="H294" t="s">
        <v>2015</v>
      </c>
      <c r="I294" t="s">
        <v>2018</v>
      </c>
      <c r="N294" s="2">
        <v>45835.686111111114</v>
      </c>
      <c r="P294" s="2">
        <v>45870</v>
      </c>
      <c r="Q294" s="2">
        <v>45870.420138888891</v>
      </c>
      <c r="R294" t="s">
        <v>233</v>
      </c>
      <c r="S294" t="s">
        <v>596</v>
      </c>
      <c r="V294" t="s">
        <v>2254</v>
      </c>
      <c r="W294" t="s">
        <v>2891</v>
      </c>
      <c r="Y294" t="s">
        <v>2268</v>
      </c>
      <c r="AD294" t="s">
        <v>1952</v>
      </c>
      <c r="AE294" t="str">
        <f t="shared" si="4"/>
        <v>RASITEM-1236</v>
      </c>
    </row>
    <row r="295" spans="1:31" x14ac:dyDescent="0.35">
      <c r="A295" t="s">
        <v>1924</v>
      </c>
      <c r="B295" s="27" t="s">
        <v>444</v>
      </c>
      <c r="C295">
        <v>284985</v>
      </c>
      <c r="D295" t="s">
        <v>1923</v>
      </c>
      <c r="E295" t="s">
        <v>2897</v>
      </c>
      <c r="F295" t="s">
        <v>4205</v>
      </c>
      <c r="G295" t="s">
        <v>2005</v>
      </c>
      <c r="H295" t="s">
        <v>2015</v>
      </c>
      <c r="I295" t="s">
        <v>2018</v>
      </c>
      <c r="N295" s="2">
        <v>45841.604861111111</v>
      </c>
      <c r="P295" s="2">
        <v>45870</v>
      </c>
      <c r="Q295" s="2">
        <v>45870.40347222222</v>
      </c>
      <c r="R295" t="s">
        <v>233</v>
      </c>
      <c r="S295" t="s">
        <v>18</v>
      </c>
      <c r="AD295" t="s">
        <v>1930</v>
      </c>
      <c r="AE295" t="str">
        <f t="shared" si="4"/>
        <v>RASITEM-1248</v>
      </c>
    </row>
    <row r="296" spans="1:31" x14ac:dyDescent="0.35">
      <c r="A296" t="s">
        <v>1924</v>
      </c>
      <c r="B296" s="27" t="s">
        <v>2907</v>
      </c>
      <c r="C296">
        <v>261252</v>
      </c>
      <c r="D296" t="s">
        <v>1923</v>
      </c>
      <c r="E296" s="4" t="s">
        <v>2906</v>
      </c>
      <c r="F296" t="s">
        <v>2910</v>
      </c>
      <c r="G296" t="s">
        <v>1948</v>
      </c>
      <c r="H296" t="s">
        <v>2908</v>
      </c>
      <c r="I296" t="s">
        <v>2909</v>
      </c>
      <c r="N296" s="2">
        <v>45771.513888888891</v>
      </c>
      <c r="P296" s="2">
        <v>45870</v>
      </c>
      <c r="Q296" s="2">
        <v>45876.580555555556</v>
      </c>
      <c r="R296" t="s">
        <v>216</v>
      </c>
      <c r="S296" t="s">
        <v>92</v>
      </c>
      <c r="T296" t="s">
        <v>39</v>
      </c>
      <c r="V296" t="s">
        <v>2023</v>
      </c>
      <c r="AD296" t="s">
        <v>1952</v>
      </c>
      <c r="AE296" t="str">
        <f t="shared" si="4"/>
        <v>RASITEM-1155</v>
      </c>
    </row>
    <row r="297" spans="1:31" x14ac:dyDescent="0.35">
      <c r="A297" t="s">
        <v>1924</v>
      </c>
      <c r="B297" s="27" t="s">
        <v>2915</v>
      </c>
      <c r="C297">
        <v>261254</v>
      </c>
      <c r="D297" t="s">
        <v>1923</v>
      </c>
      <c r="E297" s="4" t="s">
        <v>2914</v>
      </c>
      <c r="F297" t="s">
        <v>2916</v>
      </c>
      <c r="G297" t="s">
        <v>1948</v>
      </c>
      <c r="H297" t="s">
        <v>2908</v>
      </c>
      <c r="I297" t="s">
        <v>2909</v>
      </c>
      <c r="N297" s="2">
        <v>45771.515972222223</v>
      </c>
      <c r="P297" s="2">
        <v>45870</v>
      </c>
      <c r="Q297" s="2">
        <v>45876.580555555556</v>
      </c>
      <c r="R297" t="s">
        <v>216</v>
      </c>
      <c r="S297" t="s">
        <v>92</v>
      </c>
      <c r="T297" t="s">
        <v>39</v>
      </c>
      <c r="AD297" t="s">
        <v>1952</v>
      </c>
      <c r="AE297" t="str">
        <f t="shared" si="4"/>
        <v>RASITEM-1156</v>
      </c>
    </row>
    <row r="298" spans="1:31" x14ac:dyDescent="0.35">
      <c r="A298" t="s">
        <v>1924</v>
      </c>
      <c r="B298" s="27" t="s">
        <v>2851</v>
      </c>
      <c r="C298">
        <v>225593</v>
      </c>
      <c r="D298" t="s">
        <v>1923</v>
      </c>
      <c r="E298" s="4" t="s">
        <v>2850</v>
      </c>
      <c r="F298" t="s">
        <v>2852</v>
      </c>
      <c r="G298" t="s">
        <v>2005</v>
      </c>
      <c r="H298" t="s">
        <v>2825</v>
      </c>
      <c r="I298" t="s">
        <v>2826</v>
      </c>
      <c r="N298" s="2">
        <v>45616.285416666666</v>
      </c>
      <c r="P298" s="2">
        <v>45874</v>
      </c>
      <c r="Q298" s="2">
        <v>45874.61041666667</v>
      </c>
      <c r="R298" t="s">
        <v>206</v>
      </c>
      <c r="S298" t="s">
        <v>18</v>
      </c>
      <c r="T298" t="s">
        <v>23</v>
      </c>
      <c r="V298" t="s">
        <v>2561</v>
      </c>
      <c r="W298" t="s">
        <v>448</v>
      </c>
      <c r="Y298" t="s">
        <v>2718</v>
      </c>
      <c r="Z298" t="s">
        <v>2719</v>
      </c>
      <c r="AD298" t="s">
        <v>1952</v>
      </c>
      <c r="AE298" t="str">
        <f t="shared" si="4"/>
        <v>RASITEM-990</v>
      </c>
    </row>
    <row r="299" spans="1:31" x14ac:dyDescent="0.35">
      <c r="A299" t="s">
        <v>1924</v>
      </c>
      <c r="B299" s="27" t="s">
        <v>4206</v>
      </c>
      <c r="C299">
        <v>296320</v>
      </c>
      <c r="D299" t="s">
        <v>3474</v>
      </c>
      <c r="E299" t="s">
        <v>4207</v>
      </c>
      <c r="F299" t="s">
        <v>4208</v>
      </c>
      <c r="G299" t="s">
        <v>1968</v>
      </c>
      <c r="H299" t="s">
        <v>2146</v>
      </c>
      <c r="I299" t="s">
        <v>2147</v>
      </c>
      <c r="N299" s="2">
        <v>45876.167361111111</v>
      </c>
      <c r="P299" s="2">
        <v>45874</v>
      </c>
      <c r="Q299" s="2">
        <v>45876.168055555558</v>
      </c>
      <c r="X299" t="s">
        <v>4067</v>
      </c>
      <c r="Y299" t="s">
        <v>2718</v>
      </c>
      <c r="AD299" t="s">
        <v>2116</v>
      </c>
      <c r="AE299" t="str">
        <f t="shared" si="4"/>
        <v>RASITEM-1334</v>
      </c>
    </row>
    <row r="300" spans="1:31" x14ac:dyDescent="0.35">
      <c r="A300" t="s">
        <v>1924</v>
      </c>
      <c r="B300" t="s">
        <v>4209</v>
      </c>
      <c r="C300">
        <v>296024</v>
      </c>
      <c r="D300" t="s">
        <v>3479</v>
      </c>
      <c r="E300" t="s">
        <v>4210</v>
      </c>
      <c r="F300" t="s">
        <v>4211</v>
      </c>
      <c r="G300" t="s">
        <v>2005</v>
      </c>
      <c r="H300" t="s">
        <v>2007</v>
      </c>
      <c r="I300" t="s">
        <v>2008</v>
      </c>
      <c r="N300" s="2">
        <v>45875.336111111108</v>
      </c>
      <c r="O300" s="2">
        <v>45875.291666666664</v>
      </c>
      <c r="P300" s="2">
        <v>45875</v>
      </c>
      <c r="AC300" t="s">
        <v>4140</v>
      </c>
      <c r="AD300" t="s">
        <v>1986</v>
      </c>
      <c r="AE300" t="str">
        <f t="shared" si="4"/>
        <v>RASITEM-1333</v>
      </c>
    </row>
    <row r="301" spans="1:31" x14ac:dyDescent="0.35">
      <c r="A301" t="s">
        <v>1924</v>
      </c>
      <c r="B301" s="27" t="s">
        <v>4212</v>
      </c>
      <c r="C301">
        <v>296321</v>
      </c>
      <c r="D301" t="s">
        <v>3474</v>
      </c>
      <c r="E301" t="s">
        <v>4213</v>
      </c>
      <c r="F301" t="s">
        <v>4214</v>
      </c>
      <c r="G301" t="s">
        <v>1968</v>
      </c>
      <c r="H301" t="s">
        <v>2146</v>
      </c>
      <c r="I301" t="s">
        <v>2147</v>
      </c>
      <c r="N301" s="2">
        <v>45876.172222222223</v>
      </c>
      <c r="P301" s="2">
        <v>45875</v>
      </c>
      <c r="Q301" s="2">
        <v>45876.17291666667</v>
      </c>
      <c r="X301" t="s">
        <v>2387</v>
      </c>
      <c r="Y301" t="s">
        <v>2719</v>
      </c>
      <c r="AD301" t="s">
        <v>2116</v>
      </c>
      <c r="AE301" t="str">
        <f t="shared" si="4"/>
        <v>RASITEM-1335</v>
      </c>
    </row>
    <row r="302" spans="1:31" x14ac:dyDescent="0.35">
      <c r="A302" t="s">
        <v>1924</v>
      </c>
      <c r="B302" t="s">
        <v>4215</v>
      </c>
      <c r="C302">
        <v>298835</v>
      </c>
      <c r="D302" t="s">
        <v>3479</v>
      </c>
      <c r="E302" t="s">
        <v>4216</v>
      </c>
      <c r="G302" t="s">
        <v>2196</v>
      </c>
      <c r="H302" t="s">
        <v>2553</v>
      </c>
      <c r="I302" t="s">
        <v>2554</v>
      </c>
      <c r="N302" s="2">
        <v>45884.450694444444</v>
      </c>
      <c r="O302" s="2">
        <v>45876.75</v>
      </c>
      <c r="P302" s="2">
        <v>45876</v>
      </c>
      <c r="Y302" t="s">
        <v>2718</v>
      </c>
      <c r="AC302" t="s">
        <v>3886</v>
      </c>
      <c r="AD302" t="s">
        <v>1930</v>
      </c>
      <c r="AE302" t="str">
        <f t="shared" si="4"/>
        <v>RASITEM-1354</v>
      </c>
    </row>
    <row r="303" spans="1:31" x14ac:dyDescent="0.35">
      <c r="A303" t="s">
        <v>1924</v>
      </c>
      <c r="B303" t="s">
        <v>425</v>
      </c>
      <c r="C303">
        <v>291872</v>
      </c>
      <c r="D303" t="s">
        <v>1923</v>
      </c>
      <c r="E303" t="s">
        <v>2804</v>
      </c>
      <c r="F303" t="s">
        <v>4217</v>
      </c>
      <c r="G303" t="s">
        <v>2196</v>
      </c>
      <c r="H303" t="s">
        <v>2015</v>
      </c>
      <c r="I303" t="s">
        <v>2018</v>
      </c>
      <c r="N303" s="2">
        <v>45862.796527777777</v>
      </c>
      <c r="P303" s="2">
        <v>45876</v>
      </c>
      <c r="Q303" s="2">
        <v>45883.620138888888</v>
      </c>
      <c r="R303" t="s">
        <v>233</v>
      </c>
      <c r="S303" t="s">
        <v>23</v>
      </c>
      <c r="V303" t="s">
        <v>2254</v>
      </c>
      <c r="W303" t="s">
        <v>423</v>
      </c>
      <c r="AD303" t="s">
        <v>1930</v>
      </c>
      <c r="AE303" t="str">
        <f t="shared" si="4"/>
        <v>RASITEM-1307</v>
      </c>
    </row>
    <row r="304" spans="1:31" x14ac:dyDescent="0.35">
      <c r="A304" t="s">
        <v>1924</v>
      </c>
      <c r="B304" t="s">
        <v>417</v>
      </c>
      <c r="C304">
        <v>276355</v>
      </c>
      <c r="D304" t="s">
        <v>1923</v>
      </c>
      <c r="E304" t="s">
        <v>2815</v>
      </c>
      <c r="F304" t="s">
        <v>4218</v>
      </c>
      <c r="G304" t="s">
        <v>1948</v>
      </c>
      <c r="H304" t="s">
        <v>1932</v>
      </c>
      <c r="I304" t="s">
        <v>1933</v>
      </c>
      <c r="N304" s="2">
        <v>45821.372916666667</v>
      </c>
      <c r="P304" s="2">
        <v>45876</v>
      </c>
      <c r="Q304" s="2">
        <v>45887.536111111112</v>
      </c>
      <c r="R304" t="s">
        <v>13</v>
      </c>
      <c r="S304" t="s">
        <v>150</v>
      </c>
      <c r="W304" t="s">
        <v>415</v>
      </c>
      <c r="Y304" t="s">
        <v>2718</v>
      </c>
      <c r="AD304" t="s">
        <v>1952</v>
      </c>
      <c r="AE304" t="str">
        <f t="shared" si="4"/>
        <v>RASITEM-1218</v>
      </c>
    </row>
    <row r="305" spans="1:31" x14ac:dyDescent="0.35">
      <c r="A305" t="s">
        <v>1924</v>
      </c>
      <c r="B305" t="s">
        <v>420</v>
      </c>
      <c r="C305">
        <v>214159</v>
      </c>
      <c r="D305" t="s">
        <v>1923</v>
      </c>
      <c r="E305" t="s">
        <v>2821</v>
      </c>
      <c r="F305" t="s">
        <v>4219</v>
      </c>
      <c r="G305" t="s">
        <v>2005</v>
      </c>
      <c r="H305" t="s">
        <v>2822</v>
      </c>
      <c r="I305" t="s">
        <v>2823</v>
      </c>
      <c r="N305" s="2">
        <v>45566.405555555553</v>
      </c>
      <c r="P305" s="2">
        <v>45876</v>
      </c>
      <c r="Q305" s="2">
        <v>45876.31527777778</v>
      </c>
      <c r="R305" t="s">
        <v>206</v>
      </c>
      <c r="S305" t="s">
        <v>18</v>
      </c>
      <c r="V305" t="s">
        <v>2561</v>
      </c>
      <c r="W305" t="s">
        <v>418</v>
      </c>
      <c r="AD305" t="s">
        <v>1952</v>
      </c>
      <c r="AE305" t="str">
        <f t="shared" si="4"/>
        <v>RASITEM-924</v>
      </c>
    </row>
    <row r="306" spans="1:31" x14ac:dyDescent="0.35">
      <c r="A306" t="s">
        <v>1924</v>
      </c>
      <c r="B306" t="s">
        <v>4220</v>
      </c>
      <c r="C306">
        <v>296537</v>
      </c>
      <c r="D306" t="s">
        <v>3474</v>
      </c>
      <c r="E306" t="s">
        <v>4221</v>
      </c>
      <c r="F306" t="s">
        <v>4222</v>
      </c>
      <c r="G306" t="s">
        <v>1968</v>
      </c>
      <c r="H306" t="s">
        <v>2146</v>
      </c>
      <c r="I306" t="s">
        <v>2147</v>
      </c>
      <c r="N306" s="2">
        <v>45876.622916666667</v>
      </c>
      <c r="P306" s="2">
        <v>45876</v>
      </c>
      <c r="Q306" s="2">
        <v>45876.623611111114</v>
      </c>
      <c r="X306" t="s">
        <v>4067</v>
      </c>
      <c r="AD306" t="s">
        <v>2116</v>
      </c>
      <c r="AE306" t="str">
        <f t="shared" si="4"/>
        <v>RASITEM-1337</v>
      </c>
    </row>
    <row r="307" spans="1:31" x14ac:dyDescent="0.35">
      <c r="A307" t="s">
        <v>1924</v>
      </c>
      <c r="B307" t="s">
        <v>412</v>
      </c>
      <c r="C307">
        <v>205519</v>
      </c>
      <c r="D307" t="s">
        <v>1923</v>
      </c>
      <c r="E307" t="s">
        <v>2769</v>
      </c>
      <c r="F307" t="s">
        <v>4223</v>
      </c>
      <c r="G307" t="s">
        <v>2005</v>
      </c>
      <c r="H307" t="s">
        <v>2770</v>
      </c>
      <c r="I307" t="s">
        <v>2771</v>
      </c>
      <c r="N307" s="2">
        <v>45518.615277777775</v>
      </c>
      <c r="P307" s="2">
        <v>45881</v>
      </c>
      <c r="Q307" s="2">
        <v>45881.32708333333</v>
      </c>
      <c r="R307" t="s">
        <v>206</v>
      </c>
      <c r="S307" t="s">
        <v>150</v>
      </c>
      <c r="V307" t="s">
        <v>2217</v>
      </c>
      <c r="W307" t="s">
        <v>410</v>
      </c>
      <c r="AD307" t="s">
        <v>1952</v>
      </c>
      <c r="AE307" t="str">
        <f t="shared" si="4"/>
        <v>RASITEM-849</v>
      </c>
    </row>
    <row r="308" spans="1:31" x14ac:dyDescent="0.35">
      <c r="A308" t="s">
        <v>1924</v>
      </c>
      <c r="B308" t="s">
        <v>4224</v>
      </c>
      <c r="C308">
        <v>304860</v>
      </c>
      <c r="D308" t="s">
        <v>3474</v>
      </c>
      <c r="E308" t="s">
        <v>4225</v>
      </c>
      <c r="F308" t="s">
        <v>4226</v>
      </c>
      <c r="G308" t="s">
        <v>1968</v>
      </c>
      <c r="H308" t="s">
        <v>2146</v>
      </c>
      <c r="I308" t="s">
        <v>2147</v>
      </c>
      <c r="N308" s="2">
        <v>45905.236111111109</v>
      </c>
      <c r="P308" s="2">
        <v>45883</v>
      </c>
      <c r="Q308" s="2">
        <v>45905.236111111109</v>
      </c>
      <c r="X308" t="s">
        <v>2387</v>
      </c>
      <c r="Y308" t="s">
        <v>2268</v>
      </c>
      <c r="AD308" t="s">
        <v>2116</v>
      </c>
      <c r="AE308" t="str">
        <f t="shared" ref="AE308:AE317" si="5">B308</f>
        <v>RASITEM-1382</v>
      </c>
    </row>
    <row r="309" spans="1:31" x14ac:dyDescent="0.35">
      <c r="A309" t="s">
        <v>1924</v>
      </c>
      <c r="B309" t="s">
        <v>4227</v>
      </c>
      <c r="C309">
        <v>304847</v>
      </c>
      <c r="D309" t="s">
        <v>3474</v>
      </c>
      <c r="E309" t="s">
        <v>4228</v>
      </c>
      <c r="F309" t="s">
        <v>4229</v>
      </c>
      <c r="G309" t="s">
        <v>1968</v>
      </c>
      <c r="H309" t="s">
        <v>2146</v>
      </c>
      <c r="I309" t="s">
        <v>2147</v>
      </c>
      <c r="N309" s="2">
        <v>45905.227083333331</v>
      </c>
      <c r="P309" s="2">
        <v>45894</v>
      </c>
      <c r="Q309" s="2">
        <v>45905.228472222225</v>
      </c>
      <c r="X309" t="s">
        <v>2387</v>
      </c>
      <c r="Y309" t="s">
        <v>2718</v>
      </c>
      <c r="AD309" t="s">
        <v>2116</v>
      </c>
      <c r="AE309" t="str">
        <f t="shared" si="5"/>
        <v>RASITEM-1381</v>
      </c>
    </row>
    <row r="310" spans="1:31" x14ac:dyDescent="0.35">
      <c r="A310" t="s">
        <v>1924</v>
      </c>
      <c r="B310" t="s">
        <v>4230</v>
      </c>
      <c r="C310">
        <v>302727</v>
      </c>
      <c r="D310" t="s">
        <v>3479</v>
      </c>
      <c r="E310" t="s">
        <v>4231</v>
      </c>
      <c r="F310" t="s">
        <v>4232</v>
      </c>
      <c r="G310" t="s">
        <v>2005</v>
      </c>
      <c r="H310" t="s">
        <v>2770</v>
      </c>
      <c r="I310" t="s">
        <v>2771</v>
      </c>
      <c r="N310" s="2">
        <v>45896.609722222223</v>
      </c>
      <c r="O310">
        <v>45895.583333333336</v>
      </c>
      <c r="P310" s="2">
        <v>45895</v>
      </c>
      <c r="Q310" s="2"/>
      <c r="Y310" t="s">
        <v>2268</v>
      </c>
      <c r="AC310" t="s">
        <v>4233</v>
      </c>
      <c r="AD310" t="s">
        <v>1952</v>
      </c>
      <c r="AE310" t="str">
        <f t="shared" si="5"/>
        <v>RASITEM-1365</v>
      </c>
    </row>
    <row r="311" spans="1:31" x14ac:dyDescent="0.35">
      <c r="A311" t="s">
        <v>1924</v>
      </c>
      <c r="B311" t="s">
        <v>4234</v>
      </c>
      <c r="C311">
        <v>289167</v>
      </c>
      <c r="D311" t="s">
        <v>3474</v>
      </c>
      <c r="E311" t="s">
        <v>4235</v>
      </c>
      <c r="F311" t="s">
        <v>4236</v>
      </c>
      <c r="G311" t="s">
        <v>1968</v>
      </c>
      <c r="H311" t="s">
        <v>2146</v>
      </c>
      <c r="I311" t="s">
        <v>2147</v>
      </c>
      <c r="N311" s="2">
        <v>45855.140277777777</v>
      </c>
      <c r="P311" s="2">
        <v>45895</v>
      </c>
      <c r="Q311" s="2">
        <v>45905.211805555555</v>
      </c>
      <c r="X311" t="s">
        <v>4053</v>
      </c>
      <c r="Y311" t="s">
        <v>2268</v>
      </c>
      <c r="AD311" t="s">
        <v>2116</v>
      </c>
      <c r="AE311" t="str">
        <f t="shared" si="5"/>
        <v>RASITEM-1260</v>
      </c>
    </row>
    <row r="312" spans="1:31" x14ac:dyDescent="0.35">
      <c r="A312" t="s">
        <v>1924</v>
      </c>
      <c r="B312" t="s">
        <v>2745</v>
      </c>
      <c r="C312">
        <v>302352</v>
      </c>
      <c r="D312" t="s">
        <v>1923</v>
      </c>
      <c r="E312" t="s">
        <v>4237</v>
      </c>
      <c r="G312" t="s">
        <v>1968</v>
      </c>
      <c r="H312" t="s">
        <v>2460</v>
      </c>
      <c r="I312" t="s">
        <v>2461</v>
      </c>
      <c r="N312" s="2">
        <v>45895.587500000001</v>
      </c>
      <c r="P312" s="2">
        <v>45896</v>
      </c>
      <c r="Q312" s="2">
        <v>45896.696527777778</v>
      </c>
      <c r="R312" t="s">
        <v>79</v>
      </c>
      <c r="S312" t="s">
        <v>596</v>
      </c>
      <c r="AD312" t="s">
        <v>1986</v>
      </c>
      <c r="AE312" t="str">
        <f t="shared" si="5"/>
        <v>RASITEM-1363</v>
      </c>
    </row>
    <row r="313" spans="1:31" x14ac:dyDescent="0.35">
      <c r="A313" t="s">
        <v>1924</v>
      </c>
      <c r="B313" t="s">
        <v>2757</v>
      </c>
      <c r="C313">
        <v>302349</v>
      </c>
      <c r="D313" t="s">
        <v>1923</v>
      </c>
      <c r="E313" t="s">
        <v>2756</v>
      </c>
      <c r="G313" t="s">
        <v>1968</v>
      </c>
      <c r="H313" t="s">
        <v>2460</v>
      </c>
      <c r="I313" t="s">
        <v>2461</v>
      </c>
      <c r="N313" s="2">
        <v>45895.584027777775</v>
      </c>
      <c r="P313" s="2">
        <v>45896</v>
      </c>
      <c r="Q313" s="2">
        <v>45896.693055555559</v>
      </c>
      <c r="R313" t="s">
        <v>79</v>
      </c>
      <c r="S313" t="s">
        <v>596</v>
      </c>
      <c r="AD313" t="s">
        <v>1986</v>
      </c>
      <c r="AE313" t="str">
        <f t="shared" si="5"/>
        <v>RASITEM-1362</v>
      </c>
    </row>
    <row r="314" spans="1:31" x14ac:dyDescent="0.35">
      <c r="A314" t="s">
        <v>1924</v>
      </c>
      <c r="B314" t="s">
        <v>4238</v>
      </c>
      <c r="C314">
        <v>304776</v>
      </c>
      <c r="D314" t="s">
        <v>3479</v>
      </c>
      <c r="E314" t="s">
        <v>4239</v>
      </c>
      <c r="F314" t="s">
        <v>4240</v>
      </c>
      <c r="G314" t="s">
        <v>2005</v>
      </c>
      <c r="H314" t="s">
        <v>2770</v>
      </c>
      <c r="I314" t="s">
        <v>2771</v>
      </c>
      <c r="N314" s="2">
        <v>45904.670138888891</v>
      </c>
      <c r="O314">
        <v>45897.395833333336</v>
      </c>
      <c r="P314" s="2">
        <v>45897</v>
      </c>
      <c r="Q314" s="2"/>
      <c r="Y314" t="s">
        <v>2268</v>
      </c>
      <c r="AC314" t="s">
        <v>4241</v>
      </c>
      <c r="AD314" t="s">
        <v>1952</v>
      </c>
      <c r="AE314" t="str">
        <f t="shared" si="5"/>
        <v>RASITEM-1378</v>
      </c>
    </row>
    <row r="315" spans="1:31" x14ac:dyDescent="0.35">
      <c r="A315" t="s">
        <v>1924</v>
      </c>
      <c r="B315" t="s">
        <v>384</v>
      </c>
      <c r="C315">
        <v>293093</v>
      </c>
      <c r="D315" t="s">
        <v>1923</v>
      </c>
      <c r="E315" t="s">
        <v>2735</v>
      </c>
      <c r="F315" t="s">
        <v>4242</v>
      </c>
      <c r="G315" t="s">
        <v>2196</v>
      </c>
      <c r="H315" t="s">
        <v>2015</v>
      </c>
      <c r="I315" t="s">
        <v>2018</v>
      </c>
      <c r="N315" s="2">
        <v>45866.676388888889</v>
      </c>
      <c r="P315" s="2">
        <v>45897</v>
      </c>
      <c r="Q315" s="2">
        <v>45897.425694444442</v>
      </c>
      <c r="R315" t="s">
        <v>233</v>
      </c>
      <c r="S315" t="s">
        <v>23</v>
      </c>
      <c r="T315" t="s">
        <v>150</v>
      </c>
      <c r="V315" t="s">
        <v>2254</v>
      </c>
      <c r="AD315" t="s">
        <v>1930</v>
      </c>
      <c r="AE315" t="str">
        <f t="shared" si="5"/>
        <v>RASITEM-1318</v>
      </c>
    </row>
    <row r="316" spans="1:31" x14ac:dyDescent="0.35">
      <c r="A316" t="s">
        <v>1924</v>
      </c>
      <c r="B316" t="s">
        <v>378</v>
      </c>
      <c r="C316">
        <v>282241</v>
      </c>
      <c r="D316" t="s">
        <v>1923</v>
      </c>
      <c r="E316" t="s">
        <v>4243</v>
      </c>
      <c r="F316" t="s">
        <v>2725</v>
      </c>
      <c r="G316" t="s">
        <v>2005</v>
      </c>
      <c r="H316" t="s">
        <v>2322</v>
      </c>
      <c r="I316" t="s">
        <v>2323</v>
      </c>
      <c r="N316" s="2">
        <v>45838.564583333333</v>
      </c>
      <c r="P316" s="2">
        <v>45898</v>
      </c>
      <c r="Q316" s="2">
        <v>45902.411805555559</v>
      </c>
      <c r="R316" t="s">
        <v>374</v>
      </c>
      <c r="S316" t="s">
        <v>18</v>
      </c>
      <c r="W316" t="s">
        <v>2730</v>
      </c>
      <c r="X316" t="s">
        <v>2387</v>
      </c>
      <c r="Y316" t="s">
        <v>1930</v>
      </c>
      <c r="AD316" t="s">
        <v>1930</v>
      </c>
      <c r="AE316" t="str">
        <f t="shared" si="5"/>
        <v>RASITEM-1241</v>
      </c>
    </row>
    <row r="317" spans="1:31" x14ac:dyDescent="0.35">
      <c r="A317" t="s">
        <v>1924</v>
      </c>
      <c r="B317" t="s">
        <v>4244</v>
      </c>
      <c r="C317">
        <v>304843</v>
      </c>
      <c r="D317" t="s">
        <v>3474</v>
      </c>
      <c r="E317" t="s">
        <v>4245</v>
      </c>
      <c r="F317" t="s">
        <v>4246</v>
      </c>
      <c r="G317" t="s">
        <v>1968</v>
      </c>
      <c r="H317" t="s">
        <v>2146</v>
      </c>
      <c r="I317" t="s">
        <v>2147</v>
      </c>
      <c r="N317" s="2">
        <v>45905.216666666667</v>
      </c>
      <c r="P317" s="2">
        <v>45899</v>
      </c>
      <c r="Q317" s="2">
        <v>45905.218055555553</v>
      </c>
      <c r="X317" t="s">
        <v>2387</v>
      </c>
      <c r="Y317" t="s">
        <v>2718</v>
      </c>
      <c r="Z317" t="s">
        <v>2720</v>
      </c>
      <c r="AD317" t="s">
        <v>2116</v>
      </c>
      <c r="AE317" t="str">
        <f t="shared" si="5"/>
        <v>RASITEM-1379</v>
      </c>
    </row>
  </sheetData>
  <autoFilter ref="A1:AF287" xr:uid="{0B695C77-7810-4CB6-880F-AB7123CB244F}">
    <sortState xmlns:xlrd2="http://schemas.microsoft.com/office/spreadsheetml/2017/richdata2" ref="A2:AE307">
      <sortCondition ref="P1:P287"/>
    </sortState>
  </autoFilter>
  <phoneticPr fontId="2"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Content</vt:lpstr>
      <vt:lpstr>Analysis Start-End Date</vt:lpstr>
      <vt:lpstr>JIRA 12.31</vt:lpstr>
      <vt:lpstr>List Values</vt:lpstr>
      <vt:lpstr>Jira Data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Chris Fidler</dc:creator>
  <cp:keywords/>
  <dc:description/>
  <cp:lastModifiedBy>Clarence Burns</cp:lastModifiedBy>
  <cp:revision/>
  <dcterms:created xsi:type="dcterms:W3CDTF">2025-06-11T15:24:15Z</dcterms:created>
  <dcterms:modified xsi:type="dcterms:W3CDTF">2026-01-20T21:24:44Z</dcterms:modified>
  <cp:category/>
  <cp:contentStatus/>
</cp:coreProperties>
</file>